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15576" windowHeight="12072" activeTab="1"/>
  </bookViews>
  <sheets>
    <sheet name="summary" sheetId="1" r:id="rId1"/>
    <sheet name="earmarked reserves 2013-14" sheetId="2" r:id="rId2"/>
    <sheet name="Sheet1" sheetId="3" r:id="rId3"/>
  </sheets>
  <definedNames>
    <definedName name="_xlnm.Print_Area" localSheetId="1">'earmarked reserves 2013-14'!$A$1:$AT$55</definedName>
  </definedNames>
  <calcPr calcId="145621"/>
</workbook>
</file>

<file path=xl/calcChain.xml><?xml version="1.0" encoding="utf-8"?>
<calcChain xmlns="http://schemas.openxmlformats.org/spreadsheetml/2006/main">
  <c r="AF52" i="2" l="1"/>
  <c r="AE52" i="2"/>
  <c r="AD52" i="2"/>
  <c r="AC52" i="2"/>
  <c r="AB52" i="2"/>
  <c r="AA52" i="2"/>
  <c r="Y52" i="2"/>
  <c r="X52" i="2"/>
  <c r="R52" i="2"/>
  <c r="Q52" i="2"/>
  <c r="P52" i="2"/>
  <c r="O52" i="2"/>
  <c r="N52" i="2"/>
  <c r="M52" i="2"/>
  <c r="L52" i="2"/>
  <c r="K52" i="2"/>
  <c r="J52" i="2"/>
  <c r="I52" i="2"/>
  <c r="T51" i="2"/>
  <c r="S51" i="2"/>
  <c r="G51" i="2"/>
  <c r="Z51" i="2" s="1"/>
  <c r="T50" i="2"/>
  <c r="S50" i="2"/>
  <c r="U50" i="2" s="1"/>
  <c r="G50" i="2"/>
  <c r="Z50" i="2" s="1"/>
  <c r="T49" i="2"/>
  <c r="S49" i="2"/>
  <c r="G49" i="2"/>
  <c r="U49" i="2" s="1"/>
  <c r="T48" i="2"/>
  <c r="S48" i="2"/>
  <c r="U48" i="2" s="1"/>
  <c r="G48" i="2"/>
  <c r="Z48" i="2" s="1"/>
  <c r="T47" i="2"/>
  <c r="S47" i="2"/>
  <c r="G47" i="2"/>
  <c r="U47" i="2" s="1"/>
  <c r="T46" i="2"/>
  <c r="S46" i="2"/>
  <c r="U46" i="2" s="1"/>
  <c r="G46" i="2"/>
  <c r="Z46" i="2" s="1"/>
  <c r="T45" i="2"/>
  <c r="S45" i="2"/>
  <c r="G45" i="2"/>
  <c r="U45" i="2" s="1"/>
  <c r="T44" i="2"/>
  <c r="S44" i="2"/>
  <c r="U44" i="2" s="1"/>
  <c r="G44" i="2"/>
  <c r="Z44" i="2" s="1"/>
  <c r="T43" i="2"/>
  <c r="S43" i="2"/>
  <c r="G43" i="2"/>
  <c r="U43" i="2" s="1"/>
  <c r="T42" i="2"/>
  <c r="S42" i="2"/>
  <c r="H42" i="2"/>
  <c r="H52" i="2" s="1"/>
  <c r="G42" i="2"/>
  <c r="Z42" i="2" s="1"/>
  <c r="T41" i="2"/>
  <c r="S41" i="2"/>
  <c r="U41" i="2" s="1"/>
  <c r="G41" i="2"/>
  <c r="Z41" i="2" s="1"/>
  <c r="T40" i="2"/>
  <c r="S40" i="2"/>
  <c r="G40" i="2"/>
  <c r="U40" i="2" s="1"/>
  <c r="T39" i="2"/>
  <c r="S39" i="2"/>
  <c r="U39" i="2" s="1"/>
  <c r="G39" i="2"/>
  <c r="Z39" i="2" s="1"/>
  <c r="T38" i="2"/>
  <c r="S38" i="2"/>
  <c r="U38" i="2" s="1"/>
  <c r="W38" i="2" s="1"/>
  <c r="G38" i="2"/>
  <c r="Z38" i="2" s="1"/>
  <c r="Z37" i="2"/>
  <c r="T37" i="2"/>
  <c r="S37" i="2"/>
  <c r="U37" i="2" s="1"/>
  <c r="W37" i="2" s="1"/>
  <c r="G37" i="2"/>
  <c r="Z36" i="2"/>
  <c r="T36" i="2"/>
  <c r="S36" i="2"/>
  <c r="U36" i="2" s="1"/>
  <c r="W36" i="2" s="1"/>
  <c r="G36" i="2"/>
  <c r="Z35" i="2"/>
  <c r="T35" i="2"/>
  <c r="S35" i="2"/>
  <c r="U35" i="2" s="1"/>
  <c r="W35" i="2" s="1"/>
  <c r="G35" i="2"/>
  <c r="Z34" i="2"/>
  <c r="T34" i="2"/>
  <c r="S34" i="2"/>
  <c r="U34" i="2" s="1"/>
  <c r="W34" i="2" s="1"/>
  <c r="G34" i="2"/>
  <c r="Z33" i="2"/>
  <c r="T33" i="2"/>
  <c r="S33" i="2"/>
  <c r="U33" i="2" s="1"/>
  <c r="W33" i="2" s="1"/>
  <c r="G33" i="2"/>
  <c r="Z32" i="2"/>
  <c r="T32" i="2"/>
  <c r="S32" i="2"/>
  <c r="U32" i="2" s="1"/>
  <c r="W32" i="2" s="1"/>
  <c r="G32" i="2"/>
  <c r="Z31" i="2"/>
  <c r="T31" i="2"/>
  <c r="S31" i="2"/>
  <c r="U31" i="2" s="1"/>
  <c r="W31" i="2" s="1"/>
  <c r="G31" i="2"/>
  <c r="Z30" i="2"/>
  <c r="T30" i="2"/>
  <c r="S30" i="2"/>
  <c r="U30" i="2" s="1"/>
  <c r="W30" i="2" s="1"/>
  <c r="G30" i="2"/>
  <c r="Z29" i="2"/>
  <c r="T29" i="2"/>
  <c r="S29" i="2"/>
  <c r="U29" i="2" s="1"/>
  <c r="W29" i="2" s="1"/>
  <c r="G29" i="2"/>
  <c r="Z28" i="2"/>
  <c r="T28" i="2"/>
  <c r="S28" i="2"/>
  <c r="U28" i="2" s="1"/>
  <c r="W28" i="2" s="1"/>
  <c r="G28" i="2"/>
  <c r="Z27" i="2"/>
  <c r="T27" i="2"/>
  <c r="S27" i="2"/>
  <c r="U27" i="2" s="1"/>
  <c r="W27" i="2" s="1"/>
  <c r="G27" i="2"/>
  <c r="Z26" i="2"/>
  <c r="T26" i="2"/>
  <c r="S26" i="2"/>
  <c r="U26" i="2" s="1"/>
  <c r="W26" i="2" s="1"/>
  <c r="G26" i="2"/>
  <c r="Z25" i="2"/>
  <c r="T25" i="2"/>
  <c r="S25" i="2"/>
  <c r="U25" i="2" s="1"/>
  <c r="W25" i="2" s="1"/>
  <c r="G25" i="2"/>
  <c r="Z24" i="2"/>
  <c r="T24" i="2"/>
  <c r="S24" i="2"/>
  <c r="U24" i="2" s="1"/>
  <c r="W24" i="2" s="1"/>
  <c r="G24" i="2"/>
  <c r="Z23" i="2"/>
  <c r="T23" i="2"/>
  <c r="S23" i="2"/>
  <c r="U23" i="2" s="1"/>
  <c r="W23" i="2" s="1"/>
  <c r="G23" i="2"/>
  <c r="T22" i="2"/>
  <c r="S22" i="2"/>
  <c r="F22" i="2"/>
  <c r="G22" i="2" s="1"/>
  <c r="G21" i="2"/>
  <c r="Z21" i="2" s="1"/>
  <c r="T20" i="2"/>
  <c r="S20" i="2"/>
  <c r="G20" i="2"/>
  <c r="Z20" i="2" s="1"/>
  <c r="T19" i="2"/>
  <c r="S19" i="2"/>
  <c r="G19" i="2"/>
  <c r="Z19" i="2" s="1"/>
  <c r="T18" i="2"/>
  <c r="S18" i="2"/>
  <c r="G18" i="2"/>
  <c r="Z18" i="2" s="1"/>
  <c r="T17" i="2"/>
  <c r="S17" i="2"/>
  <c r="G17" i="2"/>
  <c r="Z17" i="2" s="1"/>
  <c r="T16" i="2"/>
  <c r="S16" i="2"/>
  <c r="G16" i="2"/>
  <c r="Z16" i="2" s="1"/>
  <c r="T15" i="2"/>
  <c r="S15" i="2"/>
  <c r="G15" i="2"/>
  <c r="Z15" i="2" s="1"/>
  <c r="T14" i="2"/>
  <c r="S14" i="2"/>
  <c r="G14" i="2"/>
  <c r="Z14" i="2" s="1"/>
  <c r="T13" i="2"/>
  <c r="S13" i="2"/>
  <c r="U13" i="2" s="1"/>
  <c r="G13" i="2"/>
  <c r="Z13" i="2" s="1"/>
  <c r="Z12" i="2"/>
  <c r="T12" i="2"/>
  <c r="S12" i="2"/>
  <c r="U12" i="2" s="1"/>
  <c r="W12" i="2" s="1"/>
  <c r="G12" i="2"/>
  <c r="Z11" i="2"/>
  <c r="T11" i="2"/>
  <c r="S11" i="2"/>
  <c r="U11" i="2" s="1"/>
  <c r="W11" i="2" s="1"/>
  <c r="G11" i="2"/>
  <c r="Z10" i="2"/>
  <c r="T10" i="2"/>
  <c r="S10" i="2"/>
  <c r="U10" i="2" s="1"/>
  <c r="W10" i="2" s="1"/>
  <c r="G10" i="2"/>
  <c r="Z9" i="2"/>
  <c r="T9" i="2"/>
  <c r="S9" i="2"/>
  <c r="U9" i="2" s="1"/>
  <c r="W9" i="2" s="1"/>
  <c r="G9" i="2"/>
  <c r="Z8" i="2"/>
  <c r="T8" i="2"/>
  <c r="S8" i="2"/>
  <c r="U8" i="2" s="1"/>
  <c r="W8" i="2" s="1"/>
  <c r="G8" i="2"/>
  <c r="T7" i="2"/>
  <c r="S7" i="2"/>
  <c r="G7" i="2"/>
  <c r="U7" i="2" s="1"/>
  <c r="T6" i="2"/>
  <c r="S6" i="2"/>
  <c r="U6" i="2" s="1"/>
  <c r="G6" i="2"/>
  <c r="Z6" i="2" s="1"/>
  <c r="Z5" i="2"/>
  <c r="T5" i="2"/>
  <c r="S5" i="2"/>
  <c r="U5" i="2" s="1"/>
  <c r="W5" i="2" s="1"/>
  <c r="G5" i="2"/>
  <c r="Z4" i="2"/>
  <c r="T4" i="2"/>
  <c r="S4" i="2"/>
  <c r="U4" i="2" s="1"/>
  <c r="W4" i="2" s="1"/>
  <c r="G4" i="2"/>
  <c r="Z3" i="2"/>
  <c r="T3" i="2"/>
  <c r="T52" i="2" s="1"/>
  <c r="S3" i="2"/>
  <c r="S52" i="2" s="1"/>
  <c r="G3" i="2"/>
  <c r="G52" i="2" s="1"/>
  <c r="D34" i="1"/>
  <c r="E32" i="1"/>
  <c r="E31" i="1"/>
  <c r="Z22" i="2" l="1"/>
  <c r="U22" i="2"/>
  <c r="W22" i="2" s="1"/>
  <c r="U3" i="2"/>
  <c r="Z7" i="2"/>
  <c r="Z52" i="2" s="1"/>
  <c r="Z40" i="2"/>
  <c r="U42" i="2"/>
  <c r="Z43" i="2"/>
  <c r="Z45" i="2"/>
  <c r="Z47" i="2"/>
  <c r="Z49" i="2"/>
  <c r="F52" i="2"/>
  <c r="U14" i="2"/>
  <c r="W14" i="2" s="1"/>
  <c r="U15" i="2"/>
  <c r="W15" i="2" s="1"/>
  <c r="U16" i="2"/>
  <c r="W16" i="2" s="1"/>
  <c r="U17" i="2"/>
  <c r="W17" i="2" s="1"/>
  <c r="U18" i="2"/>
  <c r="W18" i="2" s="1"/>
  <c r="U19" i="2"/>
  <c r="W19" i="2" s="1"/>
  <c r="U20" i="2"/>
  <c r="W20" i="2" s="1"/>
  <c r="U51" i="2"/>
  <c r="W51" i="2" s="1"/>
  <c r="U52" i="2" l="1"/>
  <c r="W52" i="2" s="1"/>
  <c r="W3" i="2"/>
  <c r="E22" i="1" l="1"/>
  <c r="B23" i="1" s="1"/>
  <c r="E23" i="1" s="1"/>
  <c r="B24" i="1" s="1"/>
  <c r="E24" i="1" s="1"/>
  <c r="B25" i="1" s="1"/>
  <c r="E25" i="1" s="1"/>
  <c r="B26" i="1" s="1"/>
  <c r="E26" i="1" s="1"/>
  <c r="B17" i="1" l="1"/>
  <c r="E17" i="1"/>
  <c r="D6" i="1"/>
  <c r="D7" i="1"/>
  <c r="D8" i="1"/>
  <c r="U17" i="1" l="1"/>
  <c r="S17" i="1"/>
  <c r="R17" i="1"/>
  <c r="T16" i="1"/>
  <c r="T15" i="1"/>
  <c r="T14" i="1"/>
  <c r="T13" i="1"/>
  <c r="T12" i="1"/>
  <c r="T11" i="1"/>
  <c r="T10" i="1"/>
  <c r="T9" i="1"/>
  <c r="T7" i="1"/>
  <c r="T6" i="1"/>
  <c r="B32" i="1"/>
  <c r="B33" i="1" s="1"/>
  <c r="P12" i="1"/>
  <c r="L12" i="1"/>
  <c r="H12" i="1"/>
  <c r="D12" i="1"/>
  <c r="L7" i="1"/>
  <c r="L8" i="1"/>
  <c r="L9" i="1"/>
  <c r="L10" i="1"/>
  <c r="L11" i="1"/>
  <c r="L13" i="1"/>
  <c r="L14" i="1"/>
  <c r="L15" i="1"/>
  <c r="L16" i="1"/>
  <c r="O17" i="1"/>
  <c r="Q17" i="1"/>
  <c r="K17" i="1"/>
  <c r="M17" i="1"/>
  <c r="C17" i="1"/>
  <c r="G17" i="1"/>
  <c r="I17" i="1"/>
  <c r="N17" i="1"/>
  <c r="P16" i="1"/>
  <c r="P15" i="1"/>
  <c r="P14" i="1"/>
  <c r="P13" i="1"/>
  <c r="P11" i="1"/>
  <c r="P10" i="1"/>
  <c r="P9" i="1"/>
  <c r="P7" i="1"/>
  <c r="P6" i="1"/>
  <c r="J17" i="1"/>
  <c r="L6" i="1"/>
  <c r="H7" i="1"/>
  <c r="H9" i="1"/>
  <c r="H10" i="1"/>
  <c r="H11" i="1"/>
  <c r="H13" i="1"/>
  <c r="H14" i="1"/>
  <c r="H15" i="1"/>
  <c r="H16" i="1"/>
  <c r="H6" i="1"/>
  <c r="D9" i="1"/>
  <c r="D10" i="1"/>
  <c r="D11" i="1"/>
  <c r="D13" i="1"/>
  <c r="D14" i="1"/>
  <c r="D15" i="1"/>
  <c r="D16" i="1"/>
  <c r="F17" i="1"/>
  <c r="B34" i="1" l="1"/>
  <c r="E33" i="1"/>
  <c r="T17" i="1"/>
  <c r="H17" i="1"/>
  <c r="D17" i="1"/>
  <c r="P17" i="1"/>
  <c r="L17" i="1"/>
  <c r="E34" i="1" l="1"/>
  <c r="B35" i="1" s="1"/>
  <c r="E35" i="1" s="1"/>
</calcChain>
</file>

<file path=xl/comments1.xml><?xml version="1.0" encoding="utf-8"?>
<comments xmlns="http://schemas.openxmlformats.org/spreadsheetml/2006/main">
  <authors>
    <author>Nigel.Kennedy</author>
  </authors>
  <commentList>
    <comment ref="F22" authorId="0">
      <text>
        <r>
          <rPr>
            <b/>
            <sz val="9"/>
            <color indexed="81"/>
            <rFont val="Tahoma"/>
            <family val="2"/>
          </rPr>
          <t>Nigel.Kennedy:</t>
        </r>
        <r>
          <rPr>
            <sz val="9"/>
            <color indexed="81"/>
            <rFont val="Tahoma"/>
            <family val="2"/>
          </rPr>
          <t xml:space="preserve">
Combined £100k corporate contingency</t>
        </r>
      </text>
    </comment>
  </commentList>
</comments>
</file>

<file path=xl/sharedStrings.xml><?xml version="1.0" encoding="utf-8"?>
<sst xmlns="http://schemas.openxmlformats.org/spreadsheetml/2006/main" count="402" uniqueCount="236">
  <si>
    <t>Contingencies</t>
  </si>
  <si>
    <t>Provision for pressures, recession and high risk savings</t>
  </si>
  <si>
    <t>Homelessness Contingency</t>
  </si>
  <si>
    <t>Redundancy costs contingency</t>
  </si>
  <si>
    <t>Contingencies for Disabled Transport</t>
  </si>
  <si>
    <t>13/14</t>
  </si>
  <si>
    <t>Total Contingencies</t>
  </si>
  <si>
    <t>£</t>
  </si>
  <si>
    <t>Budget</t>
  </si>
  <si>
    <t>Used</t>
  </si>
  <si>
    <t>Balance</t>
  </si>
  <si>
    <t>12/13</t>
  </si>
  <si>
    <t xml:space="preserve">Pensions provision top up </t>
  </si>
  <si>
    <t>Contingency to cover concessionary parking at Ice Rink</t>
  </si>
  <si>
    <t>Olympic Contingency</t>
  </si>
  <si>
    <t>Youth Premises</t>
  </si>
  <si>
    <t>To EMR</t>
  </si>
  <si>
    <t>11/12</t>
  </si>
  <si>
    <t>10/11</t>
  </si>
  <si>
    <t>Used YTD</t>
  </si>
  <si>
    <t>NI 1% (less increase to lower threshold)</t>
  </si>
  <si>
    <t>Employee Inflation (Pay Inflation)</t>
  </si>
  <si>
    <t>Severance Costs Amortisation</t>
  </si>
  <si>
    <t>Working Balances</t>
  </si>
  <si>
    <t>2009/10</t>
  </si>
  <si>
    <t>2010/11</t>
  </si>
  <si>
    <t>2011/12</t>
  </si>
  <si>
    <t>2012/13</t>
  </si>
  <si>
    <t>2013/14</t>
  </si>
  <si>
    <t>Ear Marked Reserve Movements</t>
  </si>
  <si>
    <t>Open Bal</t>
  </si>
  <si>
    <t>Close Bal</t>
  </si>
  <si>
    <t>Transf In</t>
  </si>
  <si>
    <t>Transf Out</t>
  </si>
  <si>
    <t xml:space="preserve">2013/14 </t>
  </si>
  <si>
    <t>09/10</t>
  </si>
  <si>
    <t>Estimated Balance based on YTD position at Q2 (Sep13)</t>
  </si>
  <si>
    <t>General Fund - Ear Marked Reserves 13/14</t>
  </si>
  <si>
    <t>Release from Reserves</t>
  </si>
  <si>
    <t>Addition to Reserves</t>
  </si>
  <si>
    <t>Total Releases from Reserve</t>
  </si>
  <si>
    <t>Total Additions to Reserves</t>
  </si>
  <si>
    <t>13/14 Reserve Balance</t>
  </si>
  <si>
    <t>% of Reserve used YTD</t>
  </si>
  <si>
    <t>To Date 2013/14</t>
  </si>
  <si>
    <t>Account</t>
  </si>
  <si>
    <t>Description</t>
  </si>
  <si>
    <t>Directorate</t>
  </si>
  <si>
    <t xml:space="preserve">Service Area </t>
  </si>
  <si>
    <t>Responsible Officer</t>
  </si>
  <si>
    <t>12/13 Closing Balance</t>
  </si>
  <si>
    <t>13/14 Opening Balance</t>
  </si>
  <si>
    <t>Q1</t>
  </si>
  <si>
    <t>Q2</t>
  </si>
  <si>
    <t>Q3</t>
  </si>
  <si>
    <t>Q4</t>
  </si>
  <si>
    <t>Period 13</t>
  </si>
  <si>
    <t>Taken this year</t>
  </si>
  <si>
    <t>Added to this year</t>
  </si>
  <si>
    <t>Latest balance</t>
  </si>
  <si>
    <t>Potential to take to fund capital 2013/14</t>
  </si>
  <si>
    <t>Estimated Balance at year end 31-3-2014</t>
  </si>
  <si>
    <t>Estimated Balance at year end 31-3-2015</t>
  </si>
  <si>
    <t>Estimated Balance at year end 31-3-2016</t>
  </si>
  <si>
    <t>Estimated Balance at year end 31-3-2017</t>
  </si>
  <si>
    <t>Estimated Balance at year end 31-3-2018</t>
  </si>
  <si>
    <t>Availability/Plans to use</t>
  </si>
  <si>
    <t>Z620127</t>
  </si>
  <si>
    <t>Direct Services Project work (IT)   (HRA related)</t>
  </si>
  <si>
    <t>S24</t>
  </si>
  <si>
    <t>V Craddock</t>
  </si>
  <si>
    <t xml:space="preserve">Needed for upgrades etc to the Servitor system used by DS, together with the purchasing of hand held IT equipment used by Building Services. </t>
  </si>
  <si>
    <t>Z750104</t>
  </si>
  <si>
    <t>General Licensing Reserve</t>
  </si>
  <si>
    <t>Comm Serv</t>
  </si>
  <si>
    <t>S12</t>
  </si>
  <si>
    <t>P Swaffield</t>
  </si>
  <si>
    <t>New reserve created in 12/13 to be used going forward to fund the new General Licensing function</t>
  </si>
  <si>
    <t>Z750107</t>
  </si>
  <si>
    <t>Taxis A/C Reserve</t>
  </si>
  <si>
    <t>To be merged with General Licensing to create one Reserve - Going forward new reserve needs to fund 4 FTE's p/annum</t>
  </si>
  <si>
    <t>Z750111</t>
  </si>
  <si>
    <t>CLG Homelessness Grant</t>
  </si>
  <si>
    <t>City Regen</t>
  </si>
  <si>
    <t>S13</t>
  </si>
  <si>
    <t>D Watt</t>
  </si>
  <si>
    <t xml:space="preserve">This is the residual balance associated with the DCLG Homelessness Grant received annually in previous years. A CEB report is approved at the beginning of each financial year allocating "in full" all the grant </t>
  </si>
  <si>
    <t>Z750114</t>
  </si>
  <si>
    <t>IT Equipment Reserve   (HRA)</t>
  </si>
  <si>
    <t>HRA</t>
  </si>
  <si>
    <t>Z750118</t>
  </si>
  <si>
    <t>Town Hall Equipment Reserve</t>
  </si>
  <si>
    <t>Org Dev&amp;CS</t>
  </si>
  <si>
    <t>S33</t>
  </si>
  <si>
    <t>M Molynuex</t>
  </si>
  <si>
    <t>To buy replacement equipment for the Town Hall , used as &amp; when required</t>
  </si>
  <si>
    <t>Z750119</t>
  </si>
  <si>
    <t>Work Of Art Reserve</t>
  </si>
  <si>
    <t>Reserve for the works of Art in the Town Hall , not sure last time it was used, assume maybe  for repairs?</t>
  </si>
  <si>
    <t>Z750123</t>
  </si>
  <si>
    <t>Shopmobility Reserve</t>
  </si>
  <si>
    <t>S23</t>
  </si>
  <si>
    <t>A Wickens</t>
  </si>
  <si>
    <t>This is a ring fenced reserve as donations are made to shopmobility from the general public</t>
  </si>
  <si>
    <t>Z750133</t>
  </si>
  <si>
    <t>Severance and HT Reserve</t>
  </si>
  <si>
    <t>Corporate</t>
  </si>
  <si>
    <t>This will be used this year in year for Severance costs</t>
  </si>
  <si>
    <t>Z750140</t>
  </si>
  <si>
    <t>SALIX Energy Projects</t>
  </si>
  <si>
    <t>To be used for SALIX project expenditure</t>
  </si>
  <si>
    <t>Z750141</t>
  </si>
  <si>
    <t>SALIX Management Fee</t>
  </si>
  <si>
    <t>To be used to part fund Energy Assistant within ED</t>
  </si>
  <si>
    <t>Z750143</t>
  </si>
  <si>
    <t>IT Infrastructure Reserve</t>
  </si>
  <si>
    <t>S03</t>
  </si>
  <si>
    <t>No plan as such, previous usage was to fund additional Capital IT Infrastrucutre spend - With IT backlog an issue, still required</t>
  </si>
  <si>
    <t>Z750144</t>
  </si>
  <si>
    <t>Repairs &amp; Maintenance Reserve</t>
  </si>
  <si>
    <t>S14</t>
  </si>
  <si>
    <t>J Marks</t>
  </si>
  <si>
    <t>To fund capital programme</t>
  </si>
  <si>
    <t>Z750146</t>
  </si>
  <si>
    <t>Reserve for Land Charges</t>
  </si>
  <si>
    <t>S11</t>
  </si>
  <si>
    <t>Needed to fund potential retrospective liabilities instigated by Land Search companies.</t>
  </si>
  <si>
    <t>Z750147</t>
  </si>
  <si>
    <t>Leisure Repairs &amp; Maintenance</t>
  </si>
  <si>
    <t>To fund capital programm</t>
  </si>
  <si>
    <t>Z750148</t>
  </si>
  <si>
    <t>Business Transformation Projects</t>
  </si>
  <si>
    <t>S02</t>
  </si>
  <si>
    <t>Balance of Current projects and an unallocated pot - current 13/14 balance however of unallocated is below £300k</t>
  </si>
  <si>
    <t>Z750153</t>
  </si>
  <si>
    <t>City Council Elections Reserve</t>
  </si>
  <si>
    <t>S34</t>
  </si>
  <si>
    <t>J Marriott</t>
  </si>
  <si>
    <t xml:space="preserve"> Biannual elections</t>
  </si>
  <si>
    <t>Z750154</t>
  </si>
  <si>
    <t>Chief Executive´s Fund</t>
  </si>
  <si>
    <t>For funding Chief Executives initiatives</t>
  </si>
  <si>
    <t>Efficiency Reserve</t>
  </si>
  <si>
    <t>Fund one off efficiency work</t>
  </si>
  <si>
    <t>Z750159</t>
  </si>
  <si>
    <t>To fund the capital programme</t>
  </si>
  <si>
    <t>Z750160</t>
  </si>
  <si>
    <t>Grants Reserve</t>
  </si>
  <si>
    <t>Various</t>
  </si>
  <si>
    <t>Grant monies received where conditions have been met, however rerstrictions are still in place.</t>
  </si>
  <si>
    <t>Z750162</t>
  </si>
  <si>
    <t>Org Dev &amp; Corp Services - Carry Foward Reserve</t>
  </si>
  <si>
    <t>Balance of c/fwds from 10/11 - but mainly 12/13 approved c/fwds</t>
  </si>
  <si>
    <t>Z750163</t>
  </si>
  <si>
    <t>Community Services - Carry Forward Reserve</t>
  </si>
  <si>
    <t>This includes the £150k Welfare Improvements to Marsh Road - The Project is now in the Planning Stage</t>
  </si>
  <si>
    <t>Z750165</t>
  </si>
  <si>
    <t>City Regeneration - Carry Forward Reserve</t>
  </si>
  <si>
    <t>Z750167</t>
  </si>
  <si>
    <t>Land at Barton reserve</t>
  </si>
  <si>
    <t>Identified to fund City Regeneration projects.</t>
  </si>
  <si>
    <t>Z750169</t>
  </si>
  <si>
    <t>HMO Licensing Reserve</t>
  </si>
  <si>
    <t>Ring-fenced for HMO scheme enforcement and licensing function -blance out over period</t>
  </si>
  <si>
    <t>Z750170</t>
  </si>
  <si>
    <t>Agresso Improvement Reserve</t>
  </si>
  <si>
    <t>Required for fixed assets and income management implementation</t>
  </si>
  <si>
    <t>Z750171</t>
  </si>
  <si>
    <t>Car Parks maint/replace lamp columns</t>
  </si>
  <si>
    <t>This are the residual amounts from the committed orders at 31st March 2013, still waiting for SSE Contracting to complete.</t>
  </si>
  <si>
    <t>Z750172</t>
  </si>
  <si>
    <t>Westgate &amp; Gloucester Green car park maintenance</t>
  </si>
  <si>
    <t>This are the residual amounts from the committed orders at 31st March 2013 an can now be released as project finished.</t>
  </si>
  <si>
    <t>Z750173</t>
  </si>
  <si>
    <t>MS Office Reserve</t>
  </si>
  <si>
    <t>Balance of £73k reserve - used fo MS Office resource - to be released to fund final few months of contract in 13/14</t>
  </si>
  <si>
    <t>Z750174</t>
  </si>
  <si>
    <t>Procurement Hub Reserve</t>
  </si>
  <si>
    <t>Balance of Procurement Hub money received from other Local Districts</t>
  </si>
  <si>
    <t>Z750175</t>
  </si>
  <si>
    <t>IESE Grant Reserve</t>
  </si>
  <si>
    <t>CHEX</t>
  </si>
  <si>
    <t>S01</t>
  </si>
  <si>
    <t xml:space="preserve">To be released asap to fund </t>
  </si>
  <si>
    <t>Z750176</t>
  </si>
  <si>
    <t>Oxford Strategic Partnership Reserve</t>
  </si>
  <si>
    <t>Balance of LAA/ Breaking cylce of deprivation funding rec'd in 12/13 to be used mainly in 13/14</t>
  </si>
  <si>
    <t>Z750178</t>
  </si>
  <si>
    <t>Ward Members Budget Reserve</t>
  </si>
  <si>
    <t>This is the balance associated with Ward Members Budget from previous financial years. It is unlikely plans are in place to spend this. This is now under Emma's area of responsibility.</t>
  </si>
  <si>
    <t>Z750179</t>
  </si>
  <si>
    <t>Homelessness Reserve</t>
  </si>
  <si>
    <t>Set aside for Homelessness. Already funding of temporary staff being funded from this reserve along with initial costs re the property purchase costs, together with other homelessness demands e.g. DHP, temporary accommodation etc. Difficult to say at this stage what demands of all the reserve will actually be.</t>
  </si>
  <si>
    <t>Z750180</t>
  </si>
  <si>
    <t>Old Fire Station Loan Guarantee Reserve</t>
  </si>
  <si>
    <t>Needed to cover default of loan. This is definitely needed given current performance and neccesity to draw down more of their borrowing facility than originally planned.</t>
  </si>
  <si>
    <t>Z750181</t>
  </si>
  <si>
    <t>Lord Mayors Deposit</t>
  </si>
  <si>
    <t>Needed as top up for deposits/bonds re Private Sector Leasing properties. All is needed as it corresponds with oustanding commitments</t>
  </si>
  <si>
    <t>Z750182</t>
  </si>
  <si>
    <t>Home Choice fund for single persons</t>
  </si>
  <si>
    <t>Z750183</t>
  </si>
  <si>
    <t>Rose Hill Demolition</t>
  </si>
  <si>
    <t>This is the additional money recouped by Endah last financial year. I'm not aware this is earmarked for anything unless it has been identified as funding for future capital projects.</t>
  </si>
  <si>
    <t>Z750184</t>
  </si>
  <si>
    <t>Comitted Orders - DS 12/13</t>
  </si>
  <si>
    <t>S Smart</t>
  </si>
  <si>
    <t xml:space="preserve">These were the committed orders that had not been received by 31st March 2013, these orders have now been fulfilled and the this reserve has been transferred to the Revenue account in 2013/14 </t>
  </si>
  <si>
    <t>Z750185</t>
  </si>
  <si>
    <t>Oxfordshire Total Refit Project (EU funding)</t>
  </si>
  <si>
    <t>Balance of European funding rec'd for OTR project - Ring fenced</t>
  </si>
  <si>
    <t>Z750186</t>
  </si>
  <si>
    <t>Community And Neighbourhood Reserve</t>
  </si>
  <si>
    <t>This is a carry forward of underspends from the previous year. I'm not aware that anything has been transferred this year to date. Need to check with J Marriott.</t>
  </si>
  <si>
    <t>Z750187</t>
  </si>
  <si>
    <t>Community Safety Partnership Fund</t>
  </si>
  <si>
    <t>-</t>
  </si>
  <si>
    <t xml:space="preserve">Previous Comm Dev - now under ED wing. Consists of previous funding from partners </t>
  </si>
  <si>
    <t>Z750188</t>
  </si>
  <si>
    <t>Town Team Partners</t>
  </si>
  <si>
    <t>Promoting the High Street. Not aware of any specific plans.</t>
  </si>
  <si>
    <t>Z750189</t>
  </si>
  <si>
    <t>Assets of Community Value</t>
  </si>
  <si>
    <t>Acquisition, creation, construction and/or maintenance of Community Assets. Not aware of any specific plans.</t>
  </si>
  <si>
    <t>Z750190</t>
  </si>
  <si>
    <t>Unlawful Dwellings Reserve</t>
  </si>
  <si>
    <t xml:space="preserve">New reserve created in 12/13 for new "beds in sheds" work lead by ED in conjunction with City Dev. To commence from Sept13 </t>
  </si>
  <si>
    <t>Z750191</t>
  </si>
  <si>
    <t>Westgate Redevelopment Reserve</t>
  </si>
  <si>
    <t>Needed to fund Westgate car park obligations.</t>
  </si>
  <si>
    <t>Z750192</t>
  </si>
  <si>
    <t>Emergency Flood Reserve</t>
  </si>
  <si>
    <t>created as a result of the Flood costs in 12-13</t>
  </si>
  <si>
    <t>Z750200</t>
  </si>
  <si>
    <t>Organisational Development Reserve</t>
  </si>
  <si>
    <t xml:space="preserve">New reserve created in 11/12 for new Partnership payment agreement, balances from unspent contingencies loaded here. Payment for 2012/13 for partnership payment £399k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</si>
</sst>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_);_(* \(#,##0\);_(* &quot;-&quot;_);_(@_)"/>
    <numFmt numFmtId="165" formatCode="_(* #,##0_);_(* \(#,##0\);_(* &quot;0&quot;_);_(@_)"/>
    <numFmt numFmtId="166" formatCode="#,##0;\(#,##0\)"/>
    <numFmt numFmtId="167" formatCode="#,##0;[Red]\(#,##0\)"/>
    <numFmt numFmtId="168" formatCode="#,##0_ ;[Red]\-#,##0\ "/>
  </numFmts>
  <fonts count="22" x14ac:knownFonts="1">
    <font>
      <sz val="11"/>
      <color theme="1"/>
      <name val="Calibri"/>
      <family val="2"/>
      <scheme val="minor"/>
    </font>
    <font>
      <sz val="11"/>
      <color theme="1"/>
      <name val="Calibri"/>
      <family val="2"/>
      <scheme val="minor"/>
    </font>
    <font>
      <sz val="10"/>
      <name val="Arial"/>
      <family val="2"/>
    </font>
    <font>
      <sz val="10"/>
      <name val="Arial"/>
      <family val="2"/>
    </font>
    <font>
      <b/>
      <u/>
      <sz val="12"/>
      <name val="Calibri"/>
      <family val="2"/>
      <scheme val="minor"/>
    </font>
    <font>
      <sz val="12"/>
      <name val="Calibri"/>
      <family val="2"/>
      <scheme val="minor"/>
    </font>
    <font>
      <sz val="11"/>
      <name val="Calibri"/>
      <family val="2"/>
      <scheme val="minor"/>
    </font>
    <font>
      <b/>
      <sz val="12"/>
      <name val="Calibri"/>
      <family val="2"/>
      <scheme val="minor"/>
    </font>
    <font>
      <b/>
      <sz val="11"/>
      <name val="Calibri"/>
      <family val="2"/>
      <scheme val="minor"/>
    </font>
    <font>
      <sz val="10"/>
      <name val="Calibri"/>
      <family val="2"/>
      <scheme val="minor"/>
    </font>
    <font>
      <sz val="12"/>
      <color theme="1"/>
      <name val="Calibri"/>
      <family val="2"/>
      <scheme val="minor"/>
    </font>
    <font>
      <b/>
      <u/>
      <sz val="12"/>
      <color theme="1"/>
      <name val="Calibri"/>
      <family val="2"/>
      <scheme val="minor"/>
    </font>
    <font>
      <u val="singleAccounting"/>
      <sz val="10"/>
      <name val="Calibri"/>
      <family val="2"/>
      <scheme val="minor"/>
    </font>
    <font>
      <u val="singleAccounting"/>
      <sz val="11"/>
      <name val="Calibri"/>
      <family val="2"/>
      <scheme val="minor"/>
    </font>
    <font>
      <b/>
      <sz val="20"/>
      <name val="Calibri"/>
      <family val="2"/>
    </font>
    <font>
      <b/>
      <sz val="11"/>
      <name val="Calibri"/>
      <family val="2"/>
    </font>
    <font>
      <b/>
      <sz val="10"/>
      <name val="Calibri"/>
      <family val="2"/>
    </font>
    <font>
      <b/>
      <sz val="10"/>
      <name val="Arial"/>
      <family val="2"/>
    </font>
    <font>
      <sz val="14"/>
      <name val="Arial"/>
      <family val="2"/>
    </font>
    <font>
      <sz val="11"/>
      <name val="Calibri"/>
      <family val="2"/>
    </font>
    <font>
      <b/>
      <sz val="9"/>
      <color indexed="81"/>
      <name val="Tahoma"/>
      <family val="2"/>
    </font>
    <font>
      <sz val="9"/>
      <color indexed="81"/>
      <name val="Tahoma"/>
      <family val="2"/>
    </font>
  </fonts>
  <fills count="10">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8"/>
        <bgColor indexed="64"/>
      </patternFill>
    </fill>
    <fill>
      <patternFill patternType="solid">
        <fgColor indexed="44"/>
        <bgColor indexed="64"/>
      </patternFill>
    </fill>
    <fill>
      <patternFill patternType="solid">
        <fgColor indexed="41"/>
        <bgColor indexed="64"/>
      </patternFill>
    </fill>
  </fills>
  <borders count="32">
    <border>
      <left/>
      <right/>
      <top/>
      <bottom/>
      <diagonal/>
    </border>
    <border>
      <left style="thin">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bottom style="double">
        <color indexed="64"/>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style="double">
        <color indexed="64"/>
      </bottom>
      <diagonal/>
    </border>
    <border>
      <left/>
      <right/>
      <top/>
      <bottom style="double">
        <color indexed="64"/>
      </bottom>
      <diagonal/>
    </border>
  </borders>
  <cellStyleXfs count="55">
    <xf numFmtId="0" fontId="0" fillId="0" borderId="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Border="0"/>
    <xf numFmtId="0" fontId="3" fillId="0" borderId="0" applyBorder="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Border="0"/>
    <xf numFmtId="0" fontId="3" fillId="0" borderId="0" applyBorder="0"/>
    <xf numFmtId="0" fontId="3" fillId="0" borderId="0"/>
    <xf numFmtId="0" fontId="3" fillId="0" borderId="0" applyBorder="0"/>
    <xf numFmtId="0" fontId="3" fillId="0" borderId="0" applyBorder="0"/>
    <xf numFmtId="0" fontId="3" fillId="0" borderId="0" applyBorder="0"/>
    <xf numFmtId="0" fontId="1"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cellStyleXfs>
  <cellXfs count="175">
    <xf numFmtId="0" fontId="0" fillId="0" borderId="0" xfId="0"/>
    <xf numFmtId="0" fontId="0" fillId="0" borderId="0" xfId="0" applyFont="1"/>
    <xf numFmtId="166" fontId="5" fillId="0" borderId="0" xfId="1" applyNumberFormat="1" applyFont="1" applyFill="1" applyBorder="1" applyAlignment="1">
      <alignment horizontal="center"/>
    </xf>
    <xf numFmtId="38" fontId="6" fillId="0" borderId="0" xfId="1" applyNumberFormat="1" applyFont="1" applyFill="1" applyBorder="1" applyAlignment="1">
      <alignment horizontal="right"/>
    </xf>
    <xf numFmtId="38" fontId="6" fillId="0" borderId="0" xfId="1" applyNumberFormat="1" applyFont="1" applyFill="1" applyBorder="1" applyAlignment="1">
      <alignment horizontal="right" wrapText="1"/>
    </xf>
    <xf numFmtId="0" fontId="5" fillId="0" borderId="1" xfId="1" applyFont="1" applyBorder="1" applyAlignment="1"/>
    <xf numFmtId="0" fontId="0" fillId="0" borderId="7" xfId="0" applyFont="1" applyBorder="1"/>
    <xf numFmtId="166" fontId="5" fillId="0" borderId="10" xfId="1" applyNumberFormat="1" applyFont="1" applyFill="1" applyBorder="1" applyAlignment="1">
      <alignment horizontal="center"/>
    </xf>
    <xf numFmtId="166" fontId="5" fillId="0" borderId="6" xfId="1" applyNumberFormat="1" applyFont="1" applyFill="1" applyBorder="1" applyAlignment="1">
      <alignment horizontal="center"/>
    </xf>
    <xf numFmtId="38" fontId="6" fillId="0" borderId="10" xfId="1" applyNumberFormat="1" applyFont="1" applyFill="1" applyBorder="1" applyAlignment="1">
      <alignment horizontal="right"/>
    </xf>
    <xf numFmtId="38" fontId="6" fillId="0" borderId="6" xfId="1" applyNumberFormat="1" applyFont="1" applyFill="1" applyBorder="1" applyAlignment="1">
      <alignment horizontal="right"/>
    </xf>
    <xf numFmtId="38" fontId="6" fillId="0" borderId="10" xfId="1" applyNumberFormat="1" applyFont="1" applyFill="1" applyBorder="1" applyAlignment="1">
      <alignment horizontal="right" wrapText="1"/>
    </xf>
    <xf numFmtId="38" fontId="1" fillId="0" borderId="0" xfId="0" applyNumberFormat="1" applyFont="1" applyBorder="1" applyAlignment="1">
      <alignment horizontal="right"/>
    </xf>
    <xf numFmtId="38" fontId="1" fillId="0" borderId="6" xfId="0" applyNumberFormat="1" applyFont="1" applyBorder="1" applyAlignment="1">
      <alignment horizontal="right"/>
    </xf>
    <xf numFmtId="166" fontId="6" fillId="0" borderId="0" xfId="1" applyNumberFormat="1" applyFont="1" applyBorder="1" applyAlignment="1"/>
    <xf numFmtId="164" fontId="6" fillId="0" borderId="0" xfId="1" applyNumberFormat="1" applyFont="1" applyFill="1" applyBorder="1" applyAlignment="1"/>
    <xf numFmtId="0" fontId="1" fillId="0" borderId="0" xfId="0" applyFont="1"/>
    <xf numFmtId="0" fontId="1" fillId="0" borderId="0" xfId="0" applyFont="1" applyBorder="1"/>
    <xf numFmtId="166" fontId="6" fillId="0" borderId="0" xfId="10" applyNumberFormat="1" applyFont="1" applyFill="1" applyBorder="1" applyAlignment="1"/>
    <xf numFmtId="166" fontId="6" fillId="0" borderId="0" xfId="10" applyNumberFormat="1" applyFont="1" applyFill="1" applyBorder="1" applyAlignment="1">
      <alignment horizontal="left" wrapText="1"/>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164" fontId="3" fillId="0" borderId="0" xfId="10" applyNumberFormat="1" applyFill="1" applyBorder="1"/>
    <xf numFmtId="0" fontId="3" fillId="0" borderId="0" xfId="10" applyFill="1" applyBorder="1" applyProtection="1">
      <protection locked="0"/>
    </xf>
    <xf numFmtId="165" fontId="3" fillId="0" borderId="0" xfId="10" applyNumberFormat="1" applyBorder="1"/>
    <xf numFmtId="167" fontId="6" fillId="0" borderId="0" xfId="10" applyNumberFormat="1" applyFont="1" applyFill="1" applyBorder="1" applyAlignment="1"/>
    <xf numFmtId="167" fontId="6" fillId="0" borderId="0" xfId="10" applyNumberFormat="1" applyFont="1" applyFill="1" applyBorder="1" applyAlignment="1">
      <alignment wrapText="1"/>
    </xf>
    <xf numFmtId="164" fontId="9" fillId="0" borderId="0" xfId="10" applyNumberFormat="1" applyFont="1" applyFill="1" applyBorder="1"/>
    <xf numFmtId="0" fontId="3" fillId="0" borderId="7" xfId="10" applyFill="1" applyBorder="1"/>
    <xf numFmtId="165" fontId="3" fillId="0" borderId="8" xfId="10" applyNumberFormat="1" applyBorder="1"/>
    <xf numFmtId="166" fontId="6" fillId="0" borderId="8" xfId="10" applyNumberFormat="1" applyFont="1" applyBorder="1" applyAlignment="1"/>
    <xf numFmtId="165" fontId="6" fillId="0" borderId="9" xfId="10" applyNumberFormat="1" applyFont="1" applyFill="1" applyBorder="1" applyAlignment="1"/>
    <xf numFmtId="165" fontId="6" fillId="0" borderId="6" xfId="10" applyNumberFormat="1" applyFont="1" applyFill="1" applyBorder="1" applyAlignment="1"/>
    <xf numFmtId="16" fontId="5" fillId="0" borderId="10" xfId="10" applyNumberFormat="1" applyFont="1" applyFill="1" applyBorder="1" applyAlignment="1"/>
    <xf numFmtId="164" fontId="6" fillId="0" borderId="6" xfId="10" applyNumberFormat="1" applyFont="1" applyFill="1" applyBorder="1" applyAlignment="1"/>
    <xf numFmtId="0" fontId="5" fillId="0" borderId="10" xfId="10" applyFont="1" applyBorder="1" applyAlignment="1"/>
    <xf numFmtId="165" fontId="8" fillId="0" borderId="6" xfId="10" applyNumberFormat="1" applyFont="1" applyBorder="1" applyAlignment="1"/>
    <xf numFmtId="0" fontId="1" fillId="0" borderId="6" xfId="0" applyFont="1" applyBorder="1"/>
    <xf numFmtId="0" fontId="9" fillId="0" borderId="10" xfId="10" applyFont="1" applyFill="1" applyBorder="1" applyAlignment="1">
      <alignment vertical="top" wrapText="1"/>
    </xf>
    <xf numFmtId="0" fontId="9" fillId="0" borderId="11" xfId="10" applyFont="1" applyFill="1" applyBorder="1"/>
    <xf numFmtId="165" fontId="9" fillId="0" borderId="2" xfId="10" applyNumberFormat="1" applyFont="1" applyFill="1" applyBorder="1"/>
    <xf numFmtId="0" fontId="1" fillId="0" borderId="2" xfId="0" applyFont="1" applyBorder="1"/>
    <xf numFmtId="0" fontId="1" fillId="0" borderId="12" xfId="0" applyFont="1" applyBorder="1"/>
    <xf numFmtId="0" fontId="1" fillId="0" borderId="8" xfId="0" applyFont="1" applyBorder="1"/>
    <xf numFmtId="0" fontId="1" fillId="0" borderId="9" xfId="0" applyFont="1" applyBorder="1"/>
    <xf numFmtId="0" fontId="3" fillId="0" borderId="10" xfId="10" applyFill="1" applyBorder="1"/>
    <xf numFmtId="0" fontId="3" fillId="0" borderId="11" xfId="10" applyFill="1" applyBorder="1"/>
    <xf numFmtId="165" fontId="3" fillId="0" borderId="2" xfId="10" applyNumberFormat="1" applyBorder="1"/>
    <xf numFmtId="166" fontId="6" fillId="0" borderId="2" xfId="10" applyNumberFormat="1" applyFont="1" applyFill="1" applyBorder="1" applyAlignment="1">
      <alignment horizontal="left" wrapText="1"/>
    </xf>
    <xf numFmtId="165" fontId="6" fillId="0" borderId="12" xfId="10" applyNumberFormat="1" applyFont="1" applyFill="1" applyBorder="1" applyAlignment="1"/>
    <xf numFmtId="16" fontId="6" fillId="0" borderId="10" xfId="10" applyNumberFormat="1" applyFont="1" applyFill="1" applyBorder="1" applyAlignment="1"/>
    <xf numFmtId="0" fontId="6" fillId="0" borderId="10" xfId="10" applyFont="1" applyBorder="1" applyAlignment="1"/>
    <xf numFmtId="0" fontId="6" fillId="0" borderId="10" xfId="10" applyFont="1" applyBorder="1"/>
    <xf numFmtId="167" fontId="5" fillId="0" borderId="0" xfId="10" applyNumberFormat="1" applyFont="1" applyFill="1" applyBorder="1"/>
    <xf numFmtId="167" fontId="5" fillId="0" borderId="0" xfId="10" applyNumberFormat="1" applyFont="1" applyBorder="1" applyAlignment="1"/>
    <xf numFmtId="0" fontId="5" fillId="0" borderId="10" xfId="10" applyFont="1" applyBorder="1"/>
    <xf numFmtId="0" fontId="11" fillId="0" borderId="10" xfId="0" applyFont="1" applyBorder="1"/>
    <xf numFmtId="0" fontId="4" fillId="0" borderId="10" xfId="10" applyFont="1" applyFill="1" applyBorder="1"/>
    <xf numFmtId="165" fontId="12" fillId="0" borderId="0" xfId="10" applyNumberFormat="1" applyFont="1" applyBorder="1" applyAlignment="1">
      <alignment horizontal="center"/>
    </xf>
    <xf numFmtId="166" fontId="13" fillId="0" borderId="0" xfId="10" applyNumberFormat="1" applyFont="1" applyBorder="1" applyAlignment="1">
      <alignment horizontal="center"/>
    </xf>
    <xf numFmtId="38" fontId="8" fillId="2" borderId="13" xfId="1" applyNumberFormat="1" applyFont="1" applyFill="1" applyBorder="1" applyAlignment="1">
      <alignment horizontal="right"/>
    </xf>
    <xf numFmtId="38" fontId="8" fillId="2" borderId="14" xfId="1" applyNumberFormat="1" applyFont="1" applyFill="1" applyBorder="1" applyAlignment="1">
      <alignment horizontal="right"/>
    </xf>
    <xf numFmtId="38" fontId="6" fillId="0" borderId="11" xfId="1" applyNumberFormat="1" applyFont="1" applyFill="1" applyBorder="1" applyAlignment="1">
      <alignment horizontal="right" wrapText="1"/>
    </xf>
    <xf numFmtId="38" fontId="6" fillId="0" borderId="2" xfId="1" applyNumberFormat="1" applyFont="1" applyFill="1" applyBorder="1" applyAlignment="1">
      <alignment horizontal="right" wrapText="1"/>
    </xf>
    <xf numFmtId="38" fontId="6" fillId="0" borderId="2" xfId="1" applyNumberFormat="1" applyFont="1" applyFill="1" applyBorder="1" applyAlignment="1">
      <alignment horizontal="right"/>
    </xf>
    <xf numFmtId="38" fontId="6" fillId="0" borderId="12" xfId="1" applyNumberFormat="1" applyFont="1" applyFill="1" applyBorder="1" applyAlignment="1">
      <alignment horizontal="right"/>
    </xf>
    <xf numFmtId="0" fontId="7" fillId="2" borderId="15" xfId="1" applyFont="1" applyFill="1" applyBorder="1" applyAlignment="1">
      <alignment horizontal="left" wrapText="1"/>
    </xf>
    <xf numFmtId="0" fontId="0" fillId="0" borderId="16" xfId="0" applyFont="1" applyBorder="1"/>
    <xf numFmtId="0" fontId="0" fillId="0" borderId="17" xfId="0" applyFont="1" applyBorder="1"/>
    <xf numFmtId="0" fontId="4" fillId="0" borderId="17" xfId="1" applyFont="1" applyBorder="1" applyAlignment="1"/>
    <xf numFmtId="0" fontId="5" fillId="0" borderId="17" xfId="1" applyFont="1" applyFill="1" applyBorder="1"/>
    <xf numFmtId="0" fontId="5" fillId="0" borderId="17" xfId="10" applyFont="1" applyBorder="1" applyAlignment="1"/>
    <xf numFmtId="0" fontId="3" fillId="0" borderId="17" xfId="10" applyFont="1" applyBorder="1"/>
    <xf numFmtId="0" fontId="5" fillId="0" borderId="17" xfId="10" applyFont="1" applyFill="1" applyBorder="1" applyAlignment="1"/>
    <xf numFmtId="0" fontId="5" fillId="0" borderId="18" xfId="1" applyFont="1" applyFill="1" applyBorder="1"/>
    <xf numFmtId="167" fontId="10" fillId="3" borderId="0" xfId="0" applyNumberFormat="1" applyFont="1" applyFill="1" applyBorder="1"/>
    <xf numFmtId="164" fontId="9" fillId="3" borderId="0" xfId="10" applyNumberFormat="1" applyFont="1" applyFill="1" applyBorder="1"/>
    <xf numFmtId="0" fontId="0" fillId="0" borderId="0" xfId="0" applyFont="1" applyBorder="1"/>
    <xf numFmtId="49" fontId="14" fillId="4" borderId="20" xfId="0" applyNumberFormat="1" applyFont="1" applyFill="1" applyBorder="1" applyAlignment="1">
      <alignment horizontal="left" vertical="center" wrapText="1"/>
    </xf>
    <xf numFmtId="49" fontId="14" fillId="4" borderId="21" xfId="0" applyNumberFormat="1" applyFont="1" applyFill="1" applyBorder="1" applyAlignment="1">
      <alignment horizontal="left" vertical="center" wrapText="1"/>
    </xf>
    <xf numFmtId="49" fontId="15" fillId="5" borderId="20" xfId="0" applyNumberFormat="1" applyFont="1" applyFill="1" applyBorder="1" applyAlignment="1">
      <alignment horizontal="center" vertical="center" wrapText="1"/>
    </xf>
    <xf numFmtId="0" fontId="0" fillId="6" borderId="0" xfId="0" applyFill="1" applyBorder="1" applyAlignment="1">
      <alignment horizontal="center" vertical="center" wrapText="1"/>
    </xf>
    <xf numFmtId="0" fontId="0" fillId="7" borderId="0" xfId="0" applyFill="1"/>
    <xf numFmtId="0" fontId="16" fillId="5" borderId="0" xfId="0" applyFont="1" applyFill="1" applyAlignment="1">
      <alignment horizontal="center" vertical="center" wrapText="1"/>
    </xf>
    <xf numFmtId="0" fontId="16" fillId="6" borderId="22" xfId="0" applyFont="1" applyFill="1" applyBorder="1" applyAlignment="1">
      <alignment horizontal="center" vertical="center" wrapText="1"/>
    </xf>
    <xf numFmtId="0" fontId="16" fillId="8" borderId="22" xfId="0" applyFont="1" applyFill="1" applyBorder="1" applyAlignment="1">
      <alignment horizontal="center" vertical="center" wrapText="1"/>
    </xf>
    <xf numFmtId="0" fontId="16" fillId="9" borderId="22" xfId="0" applyFont="1" applyFill="1" applyBorder="1" applyAlignment="1">
      <alignment horizontal="center" vertical="center" wrapText="1"/>
    </xf>
    <xf numFmtId="0" fontId="16" fillId="9" borderId="0" xfId="0" applyFont="1" applyFill="1" applyBorder="1" applyAlignment="1">
      <alignment horizontal="center" vertical="center" wrapText="1"/>
    </xf>
    <xf numFmtId="49" fontId="15" fillId="4" borderId="22" xfId="0" applyNumberFormat="1" applyFont="1" applyFill="1" applyBorder="1" applyAlignment="1">
      <alignment horizontal="center" vertical="center"/>
    </xf>
    <xf numFmtId="49" fontId="15" fillId="4" borderId="22" xfId="0" applyNumberFormat="1" applyFont="1" applyFill="1" applyBorder="1" applyAlignment="1">
      <alignment horizontal="center" vertical="center" wrapText="1"/>
    </xf>
    <xf numFmtId="49" fontId="15" fillId="5" borderId="22" xfId="0" applyNumberFormat="1" applyFont="1" applyFill="1" applyBorder="1" applyAlignment="1">
      <alignment horizontal="center" vertical="center" wrapText="1"/>
    </xf>
    <xf numFmtId="49" fontId="15" fillId="6" borderId="22" xfId="0" applyNumberFormat="1" applyFont="1" applyFill="1" applyBorder="1" applyAlignment="1">
      <alignment horizontal="center" vertical="center" wrapText="1"/>
    </xf>
    <xf numFmtId="0" fontId="0" fillId="5" borderId="22" xfId="0" applyFill="1" applyBorder="1"/>
    <xf numFmtId="0" fontId="0" fillId="6" borderId="22" xfId="0" applyFill="1" applyBorder="1"/>
    <xf numFmtId="0" fontId="0" fillId="8" borderId="22" xfId="0" applyFill="1" applyBorder="1"/>
    <xf numFmtId="0" fontId="0" fillId="9" borderId="19" xfId="0" applyFill="1" applyBorder="1" applyAlignment="1">
      <alignment horizontal="center"/>
    </xf>
    <xf numFmtId="0" fontId="17" fillId="9" borderId="24" xfId="0" applyFont="1" applyFill="1" applyBorder="1" applyAlignment="1">
      <alignment horizontal="center" wrapText="1"/>
    </xf>
    <xf numFmtId="0" fontId="17" fillId="9" borderId="0" xfId="0" applyFont="1" applyFill="1" applyBorder="1" applyAlignment="1">
      <alignment horizontal="center" wrapText="1"/>
    </xf>
    <xf numFmtId="49" fontId="19" fillId="0" borderId="0" xfId="0" applyNumberFormat="1" applyFont="1" applyFill="1" applyAlignment="1">
      <alignment horizontal="left"/>
    </xf>
    <xf numFmtId="49" fontId="19" fillId="0" borderId="0" xfId="0" applyNumberFormat="1" applyFont="1" applyAlignment="1">
      <alignment horizontal="left"/>
    </xf>
    <xf numFmtId="168" fontId="19" fillId="0" borderId="25" xfId="0" applyNumberFormat="1" applyFont="1" applyBorder="1" applyAlignment="1">
      <alignment horizontal="right"/>
    </xf>
    <xf numFmtId="38" fontId="19" fillId="0" borderId="0" xfId="0" applyNumberFormat="1" applyFont="1" applyAlignment="1">
      <alignment horizontal="right"/>
    </xf>
    <xf numFmtId="38" fontId="19" fillId="0" borderId="25" xfId="0" applyNumberFormat="1" applyFont="1" applyBorder="1" applyAlignment="1">
      <alignment horizontal="right"/>
    </xf>
    <xf numFmtId="38" fontId="19" fillId="0" borderId="0" xfId="0" applyNumberFormat="1" applyFont="1" applyBorder="1" applyAlignment="1">
      <alignment horizontal="right"/>
    </xf>
    <xf numFmtId="38" fontId="0" fillId="7" borderId="0" xfId="0" applyNumberFormat="1" applyFill="1" applyAlignment="1">
      <alignment horizontal="right"/>
    </xf>
    <xf numFmtId="38" fontId="19" fillId="5" borderId="0" xfId="0" applyNumberFormat="1" applyFont="1" applyFill="1" applyAlignment="1">
      <alignment horizontal="right"/>
    </xf>
    <xf numFmtId="38" fontId="19" fillId="6" borderId="25" xfId="0" applyNumberFormat="1" applyFont="1" applyFill="1" applyBorder="1" applyAlignment="1">
      <alignment horizontal="right"/>
    </xf>
    <xf numFmtId="38" fontId="19" fillId="8" borderId="26" xfId="0" applyNumberFormat="1" applyFont="1" applyFill="1" applyBorder="1" applyAlignment="1">
      <alignment horizontal="right"/>
    </xf>
    <xf numFmtId="9" fontId="19" fillId="9" borderId="27" xfId="0" applyNumberFormat="1" applyFont="1" applyFill="1" applyBorder="1" applyAlignment="1">
      <alignment horizontal="center"/>
    </xf>
    <xf numFmtId="3" fontId="19" fillId="9" borderId="16" xfId="0" applyNumberFormat="1" applyFont="1" applyFill="1" applyBorder="1" applyAlignment="1">
      <alignment horizontal="center"/>
    </xf>
    <xf numFmtId="3" fontId="19" fillId="9" borderId="0" xfId="0" applyNumberFormat="1" applyFont="1" applyFill="1" applyBorder="1" applyAlignment="1">
      <alignment horizontal="center"/>
    </xf>
    <xf numFmtId="3" fontId="19" fillId="9" borderId="16" xfId="0" applyNumberFormat="1" applyFont="1" applyFill="1" applyBorder="1" applyAlignment="1">
      <alignment horizontal="right"/>
    </xf>
    <xf numFmtId="3" fontId="19" fillId="9" borderId="0" xfId="0" applyNumberFormat="1" applyFont="1" applyFill="1" applyBorder="1" applyAlignment="1">
      <alignment horizontal="right"/>
    </xf>
    <xf numFmtId="168" fontId="19" fillId="0" borderId="28" xfId="0" applyNumberFormat="1" applyFont="1" applyBorder="1" applyAlignment="1">
      <alignment horizontal="right"/>
    </xf>
    <xf numFmtId="38" fontId="19" fillId="0" borderId="28" xfId="0" applyNumberFormat="1" applyFont="1" applyBorder="1" applyAlignment="1">
      <alignment horizontal="right"/>
    </xf>
    <xf numFmtId="38" fontId="19" fillId="0" borderId="0" xfId="0" applyNumberFormat="1" applyFont="1" applyFill="1" applyBorder="1" applyAlignment="1">
      <alignment horizontal="right"/>
    </xf>
    <xf numFmtId="38" fontId="19" fillId="6" borderId="28" xfId="0" applyNumberFormat="1" applyFont="1" applyFill="1" applyBorder="1" applyAlignment="1">
      <alignment horizontal="right"/>
    </xf>
    <xf numFmtId="38" fontId="19" fillId="8" borderId="29" xfId="0" applyNumberFormat="1" applyFont="1" applyFill="1" applyBorder="1" applyAlignment="1">
      <alignment horizontal="right"/>
    </xf>
    <xf numFmtId="38" fontId="0" fillId="7" borderId="0" xfId="0" applyNumberFormat="1" applyFill="1" applyBorder="1" applyAlignment="1">
      <alignment horizontal="right"/>
    </xf>
    <xf numFmtId="9" fontId="19" fillId="9" borderId="1" xfId="0" applyNumberFormat="1" applyFont="1" applyFill="1" applyBorder="1" applyAlignment="1">
      <alignment horizontal="center"/>
    </xf>
    <xf numFmtId="3" fontId="19" fillId="9" borderId="17" xfId="0" applyNumberFormat="1" applyFont="1" applyFill="1" applyBorder="1" applyAlignment="1">
      <alignment horizontal="center"/>
    </xf>
    <xf numFmtId="3" fontId="19" fillId="9" borderId="17" xfId="0" applyNumberFormat="1" applyFont="1" applyFill="1" applyBorder="1" applyAlignment="1">
      <alignment horizontal="right"/>
    </xf>
    <xf numFmtId="0" fontId="0" fillId="0" borderId="0" xfId="0" applyNumberFormat="1"/>
    <xf numFmtId="0" fontId="2" fillId="0" borderId="0" xfId="0" applyNumberFormat="1" applyFont="1"/>
    <xf numFmtId="38" fontId="19" fillId="3" borderId="0" xfId="0" applyNumberFormat="1" applyFont="1" applyFill="1" applyAlignment="1">
      <alignment horizontal="right"/>
    </xf>
    <xf numFmtId="3" fontId="19" fillId="3" borderId="0" xfId="0" applyNumberFormat="1" applyFont="1" applyFill="1" applyBorder="1" applyAlignment="1">
      <alignment horizontal="right"/>
    </xf>
    <xf numFmtId="38" fontId="19" fillId="0" borderId="28" xfId="0" applyNumberFormat="1" applyFont="1" applyFill="1" applyBorder="1" applyAlignment="1">
      <alignment horizontal="right"/>
    </xf>
    <xf numFmtId="38" fontId="19" fillId="0" borderId="0" xfId="0" applyNumberFormat="1" applyFont="1" applyFill="1" applyAlignment="1">
      <alignment horizontal="right"/>
    </xf>
    <xf numFmtId="0" fontId="2" fillId="3" borderId="0" xfId="0" applyNumberFormat="1" applyFont="1" applyFill="1"/>
    <xf numFmtId="3" fontId="19" fillId="9" borderId="17" xfId="0" applyNumberFormat="1" applyFont="1" applyFill="1" applyBorder="1" applyAlignment="1"/>
    <xf numFmtId="3" fontId="19" fillId="9" borderId="0" xfId="0" applyNumberFormat="1" applyFont="1" applyFill="1" applyBorder="1" applyAlignment="1"/>
    <xf numFmtId="3" fontId="19" fillId="9" borderId="18" xfId="0" applyNumberFormat="1" applyFont="1" applyFill="1" applyBorder="1" applyAlignment="1"/>
    <xf numFmtId="3" fontId="19" fillId="9" borderId="18" xfId="0" applyNumberFormat="1" applyFont="1" applyFill="1" applyBorder="1" applyAlignment="1">
      <alignment horizontal="right"/>
    </xf>
    <xf numFmtId="49" fontId="19" fillId="0" borderId="30" xfId="0" applyNumberFormat="1" applyFont="1" applyBorder="1" applyAlignment="1">
      <alignment horizontal="left"/>
    </xf>
    <xf numFmtId="168" fontId="19" fillId="0" borderId="30" xfId="0" applyNumberFormat="1" applyFont="1" applyBorder="1" applyAlignment="1">
      <alignment horizontal="right"/>
    </xf>
    <xf numFmtId="38" fontId="19" fillId="0" borderId="30" xfId="0" applyNumberFormat="1" applyFont="1" applyBorder="1" applyAlignment="1">
      <alignment horizontal="right"/>
    </xf>
    <xf numFmtId="9" fontId="15" fillId="9" borderId="22" xfId="0" applyNumberFormat="1" applyFont="1" applyFill="1" applyBorder="1" applyAlignment="1">
      <alignment horizontal="center"/>
    </xf>
    <xf numFmtId="38" fontId="19" fillId="0" borderId="31" xfId="0" applyNumberFormat="1" applyFont="1" applyBorder="1" applyAlignment="1">
      <alignment horizontal="right"/>
    </xf>
    <xf numFmtId="0" fontId="19" fillId="0" borderId="0" xfId="0" applyNumberFormat="1" applyFont="1" applyBorder="1" applyAlignment="1">
      <alignment horizontal="left"/>
    </xf>
    <xf numFmtId="38" fontId="19" fillId="0" borderId="0" xfId="0" applyNumberFormat="1" applyFont="1" applyAlignment="1">
      <alignment horizontal="left"/>
    </xf>
    <xf numFmtId="38" fontId="0" fillId="0" borderId="0" xfId="0" applyNumberFormat="1"/>
    <xf numFmtId="38" fontId="0" fillId="0" borderId="0" xfId="0" applyNumberFormat="1" applyAlignment="1">
      <alignment horizontal="center"/>
    </xf>
    <xf numFmtId="4" fontId="0" fillId="0" borderId="0" xfId="0" applyNumberFormat="1" applyAlignment="1">
      <alignment horizontal="center"/>
    </xf>
    <xf numFmtId="4" fontId="0" fillId="0" borderId="0" xfId="0" applyNumberFormat="1" applyAlignment="1">
      <alignment horizontal="right"/>
    </xf>
    <xf numFmtId="1" fontId="0" fillId="0" borderId="0" xfId="0" applyNumberFormat="1" applyAlignment="1">
      <alignment horizontal="center"/>
    </xf>
    <xf numFmtId="0" fontId="0" fillId="0" borderId="0" xfId="0" applyAlignment="1">
      <alignment horizontal="center"/>
    </xf>
    <xf numFmtId="17" fontId="0" fillId="0" borderId="3" xfId="0" quotePrefix="1"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 fillId="0" borderId="0" xfId="0" applyNumberFormat="1" applyFont="1" applyBorder="1" applyAlignment="1">
      <alignment vertical="top" wrapText="1"/>
    </xf>
    <xf numFmtId="0" fontId="0" fillId="0" borderId="0" xfId="0" applyAlignment="1">
      <alignment vertical="top"/>
    </xf>
    <xf numFmtId="49" fontId="14" fillId="4" borderId="19" xfId="0" applyNumberFormat="1" applyFont="1" applyFill="1" applyBorder="1" applyAlignment="1">
      <alignment horizontal="left" vertical="center" wrapText="1"/>
    </xf>
    <xf numFmtId="0" fontId="0" fillId="0" borderId="20" xfId="0" applyBorder="1" applyAlignment="1">
      <alignment horizontal="left" vertical="center" wrapText="1"/>
    </xf>
    <xf numFmtId="49" fontId="15" fillId="5" borderId="19" xfId="0" applyNumberFormat="1" applyFont="1" applyFill="1" applyBorder="1" applyAlignment="1">
      <alignment horizontal="center" vertical="center" wrapText="1"/>
    </xf>
    <xf numFmtId="49" fontId="15" fillId="5" borderId="20" xfId="0" applyNumberFormat="1" applyFont="1" applyFill="1" applyBorder="1" applyAlignment="1">
      <alignment horizontal="center" vertical="center" wrapText="1"/>
    </xf>
    <xf numFmtId="49" fontId="15" fillId="5" borderId="21" xfId="0" applyNumberFormat="1" applyFont="1" applyFill="1" applyBorder="1" applyAlignment="1">
      <alignment horizontal="center" vertical="center" wrapText="1"/>
    </xf>
    <xf numFmtId="49" fontId="15" fillId="6" borderId="19" xfId="0" applyNumberFormat="1" applyFont="1"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16" fillId="9" borderId="23" xfId="0" applyFont="1" applyFill="1" applyBorder="1" applyAlignment="1">
      <alignment horizontal="center" vertical="center" wrapText="1"/>
    </xf>
    <xf numFmtId="0" fontId="0" fillId="0" borderId="2" xfId="0" applyBorder="1" applyAlignment="1">
      <alignment horizontal="center" vertical="center" wrapText="1"/>
    </xf>
    <xf numFmtId="0" fontId="18" fillId="0" borderId="0" xfId="0" applyFont="1" applyBorder="1" applyAlignment="1">
      <alignment horizontal="center" vertical="center"/>
    </xf>
    <xf numFmtId="0" fontId="0" fillId="0" borderId="0" xfId="0" applyAlignment="1">
      <alignment horizontal="center" vertical="center"/>
    </xf>
    <xf numFmtId="0" fontId="2" fillId="0" borderId="0" xfId="0" applyNumberFormat="1" applyFont="1" applyBorder="1" applyAlignment="1">
      <alignment wrapText="1"/>
    </xf>
    <xf numFmtId="0" fontId="0" fillId="0" borderId="0" xfId="0" applyAlignment="1"/>
    <xf numFmtId="0" fontId="0" fillId="0" borderId="0" xfId="0" applyNumberFormat="1" applyBorder="1" applyAlignment="1">
      <alignment horizontal="left" vertical="center" wrapText="1"/>
    </xf>
    <xf numFmtId="0" fontId="0" fillId="0" borderId="0" xfId="0" applyNumberFormat="1" applyAlignment="1">
      <alignment horizontal="left" vertical="center" wrapText="1"/>
    </xf>
    <xf numFmtId="0" fontId="0" fillId="0" borderId="0" xfId="0" applyNumberFormat="1" applyBorder="1" applyAlignment="1">
      <alignment wrapText="1"/>
    </xf>
    <xf numFmtId="0" fontId="2" fillId="0" borderId="0" xfId="0" applyNumberFormat="1" applyFont="1" applyAlignment="1">
      <alignment vertical="top" wrapText="1"/>
    </xf>
    <xf numFmtId="0" fontId="0" fillId="0" borderId="0" xfId="0" applyAlignment="1">
      <alignment wrapText="1"/>
    </xf>
    <xf numFmtId="0" fontId="2" fillId="0" borderId="0" xfId="0" applyNumberFormat="1" applyFont="1" applyBorder="1" applyAlignment="1">
      <alignment horizontal="left" vertical="center" wrapText="1"/>
    </xf>
  </cellXfs>
  <cellStyles count="55">
    <cellStyle name="Comma 2" xfId="2"/>
    <cellStyle name="Comma 3" xfId="3"/>
    <cellStyle name="Comma 3 2" xfId="4"/>
    <cellStyle name="Comma 3 3" xfId="5"/>
    <cellStyle name="Comma 4" xfId="6"/>
    <cellStyle name="Comma 5" xfId="7"/>
    <cellStyle name="Comma 6" xfId="8"/>
    <cellStyle name="Comma 7" xfId="9"/>
    <cellStyle name="Normal" xfId="0" builtinId="0"/>
    <cellStyle name="Normal 10" xfId="10"/>
    <cellStyle name="Normal 11" xfId="11"/>
    <cellStyle name="Normal 12" xfId="12"/>
    <cellStyle name="Normal 13" xfId="13"/>
    <cellStyle name="Normal 14" xfId="14"/>
    <cellStyle name="Normal 15" xfId="15"/>
    <cellStyle name="Normal 16" xfId="16"/>
    <cellStyle name="Normal 17" xfId="17"/>
    <cellStyle name="Normal 18" xfId="18"/>
    <cellStyle name="Normal 19" xfId="19"/>
    <cellStyle name="Normal 2" xfId="20"/>
    <cellStyle name="Normal 2 2" xfId="21"/>
    <cellStyle name="Normal 20" xfId="22"/>
    <cellStyle name="Normal 21" xfId="23"/>
    <cellStyle name="Normal 22" xfId="24"/>
    <cellStyle name="Normal 23" xfId="25"/>
    <cellStyle name="Normal 24" xfId="26"/>
    <cellStyle name="Normal 25" xfId="27"/>
    <cellStyle name="Normal 26" xfId="28"/>
    <cellStyle name="Normal 27" xfId="29"/>
    <cellStyle name="Normal 28" xfId="30"/>
    <cellStyle name="Normal 29" xfId="31"/>
    <cellStyle name="Normal 3" xfId="32"/>
    <cellStyle name="Normal 3 2" xfId="33"/>
    <cellStyle name="Normal 30" xfId="34"/>
    <cellStyle name="Normal 31" xfId="35"/>
    <cellStyle name="Normal 32" xfId="36"/>
    <cellStyle name="Normal 33" xfId="37"/>
    <cellStyle name="Normal 34" xfId="38"/>
    <cellStyle name="Normal 35" xfId="39"/>
    <cellStyle name="Normal 36" xfId="40"/>
    <cellStyle name="Normal 37" xfId="41"/>
    <cellStyle name="Normal 38" xfId="42"/>
    <cellStyle name="Normal 39" xfId="43"/>
    <cellStyle name="Normal 4" xfId="44"/>
    <cellStyle name="Normal 40" xfId="45"/>
    <cellStyle name="Normal 41" xfId="46"/>
    <cellStyle name="Normal 42" xfId="47"/>
    <cellStyle name="Normal 43" xfId="1"/>
    <cellStyle name="Normal 5" xfId="48"/>
    <cellStyle name="Normal 6" xfId="49"/>
    <cellStyle name="Normal 7" xfId="50"/>
    <cellStyle name="Normal 8" xfId="51"/>
    <cellStyle name="Normal 9" xfId="52"/>
    <cellStyle name="Percent 2" xfId="53"/>
    <cellStyle name="Percent 2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43"/>
  <sheetViews>
    <sheetView tabSelected="1" zoomScale="80" zoomScaleNormal="80" workbookViewId="0">
      <selection activeCell="K36" sqref="K36"/>
    </sheetView>
  </sheetViews>
  <sheetFormatPr defaultRowHeight="14.4" x14ac:dyDescent="0.3"/>
  <cols>
    <col min="1" max="1" width="59.33203125" customWidth="1"/>
    <col min="2" max="2" width="12" bestFit="1" customWidth="1"/>
    <col min="3" max="3" width="11.109375" customWidth="1"/>
    <col min="4" max="4" width="11.44140625" bestFit="1" customWidth="1"/>
    <col min="5" max="5" width="11.44140625" customWidth="1"/>
    <col min="6" max="6" width="12.88671875" bestFit="1" customWidth="1"/>
    <col min="7" max="7" width="12" bestFit="1" customWidth="1"/>
    <col min="8" max="8" width="11.44140625" bestFit="1" customWidth="1"/>
    <col min="9" max="9" width="11.44140625" customWidth="1"/>
    <col min="10" max="10" width="9.88671875" bestFit="1" customWidth="1"/>
    <col min="11" max="11" width="9.109375" customWidth="1"/>
    <col min="12" max="14" width="9.88671875" bestFit="1" customWidth="1"/>
    <col min="15" max="15" width="10" customWidth="1"/>
    <col min="16" max="16" width="9.88671875" bestFit="1" customWidth="1"/>
    <col min="17" max="17" width="8.109375" bestFit="1" customWidth="1"/>
    <col min="18" max="18" width="9.88671875" bestFit="1" customWidth="1"/>
    <col min="20" max="20" width="9.88671875" bestFit="1" customWidth="1"/>
  </cols>
  <sheetData>
    <row r="2" spans="1:21" ht="15.75" thickBot="1" x14ac:dyDescent="0.3"/>
    <row r="3" spans="1:21" ht="15.75" thickBot="1" x14ac:dyDescent="0.3">
      <c r="A3" s="68"/>
      <c r="B3" s="150" t="s">
        <v>5</v>
      </c>
      <c r="C3" s="151"/>
      <c r="D3" s="151"/>
      <c r="E3" s="152"/>
      <c r="F3" s="147" t="s">
        <v>11</v>
      </c>
      <c r="G3" s="148"/>
      <c r="H3" s="148"/>
      <c r="I3" s="149"/>
      <c r="J3" s="147" t="s">
        <v>17</v>
      </c>
      <c r="K3" s="148"/>
      <c r="L3" s="148"/>
      <c r="M3" s="149"/>
      <c r="N3" s="147" t="s">
        <v>18</v>
      </c>
      <c r="O3" s="148"/>
      <c r="P3" s="148"/>
      <c r="Q3" s="149"/>
      <c r="R3" s="147" t="s">
        <v>35</v>
      </c>
      <c r="S3" s="148"/>
      <c r="T3" s="148"/>
      <c r="U3" s="149"/>
    </row>
    <row r="4" spans="1:21" ht="15" x14ac:dyDescent="0.25">
      <c r="A4" s="69"/>
      <c r="B4" s="20" t="s">
        <v>8</v>
      </c>
      <c r="C4" s="21" t="s">
        <v>19</v>
      </c>
      <c r="D4" s="21" t="s">
        <v>10</v>
      </c>
      <c r="E4" s="22" t="s">
        <v>16</v>
      </c>
      <c r="F4" s="21" t="s">
        <v>8</v>
      </c>
      <c r="G4" s="21" t="s">
        <v>9</v>
      </c>
      <c r="H4" s="21" t="s">
        <v>10</v>
      </c>
      <c r="I4" s="22" t="s">
        <v>16</v>
      </c>
      <c r="J4" s="20" t="s">
        <v>8</v>
      </c>
      <c r="K4" s="21" t="s">
        <v>9</v>
      </c>
      <c r="L4" s="21" t="s">
        <v>10</v>
      </c>
      <c r="M4" s="22" t="s">
        <v>16</v>
      </c>
      <c r="N4" s="20" t="s">
        <v>8</v>
      </c>
      <c r="O4" s="21" t="s">
        <v>9</v>
      </c>
      <c r="P4" s="21" t="s">
        <v>10</v>
      </c>
      <c r="Q4" s="22" t="s">
        <v>16</v>
      </c>
      <c r="R4" s="20" t="s">
        <v>8</v>
      </c>
      <c r="S4" s="21" t="s">
        <v>9</v>
      </c>
      <c r="T4" s="21" t="s">
        <v>10</v>
      </c>
      <c r="U4" s="22" t="s">
        <v>16</v>
      </c>
    </row>
    <row r="5" spans="1:21" ht="15.6" x14ac:dyDescent="0.3">
      <c r="A5" s="70" t="s">
        <v>0</v>
      </c>
      <c r="B5" s="7" t="s">
        <v>7</v>
      </c>
      <c r="C5" s="2" t="s">
        <v>7</v>
      </c>
      <c r="D5" s="2" t="s">
        <v>7</v>
      </c>
      <c r="E5" s="8" t="s">
        <v>7</v>
      </c>
      <c r="F5" s="2" t="s">
        <v>7</v>
      </c>
      <c r="G5" s="2" t="s">
        <v>7</v>
      </c>
      <c r="H5" s="2" t="s">
        <v>7</v>
      </c>
      <c r="I5" s="8" t="s">
        <v>7</v>
      </c>
      <c r="J5" s="7" t="s">
        <v>7</v>
      </c>
      <c r="K5" s="2" t="s">
        <v>7</v>
      </c>
      <c r="L5" s="2" t="s">
        <v>7</v>
      </c>
      <c r="M5" s="8" t="s">
        <v>7</v>
      </c>
      <c r="N5" s="7" t="s">
        <v>7</v>
      </c>
      <c r="O5" s="2" t="s">
        <v>7</v>
      </c>
      <c r="P5" s="2" t="s">
        <v>7</v>
      </c>
      <c r="Q5" s="8" t="s">
        <v>7</v>
      </c>
      <c r="R5" s="7" t="s">
        <v>7</v>
      </c>
      <c r="S5" s="2" t="s">
        <v>7</v>
      </c>
      <c r="T5" s="2" t="s">
        <v>7</v>
      </c>
      <c r="U5" s="8" t="s">
        <v>7</v>
      </c>
    </row>
    <row r="6" spans="1:21" ht="15.75" x14ac:dyDescent="0.25">
      <c r="A6" s="71" t="s">
        <v>21</v>
      </c>
      <c r="B6" s="9">
        <v>0</v>
      </c>
      <c r="C6" s="3"/>
      <c r="D6" s="3">
        <f t="shared" ref="D6:D16" si="0">B6-C6</f>
        <v>0</v>
      </c>
      <c r="E6" s="10"/>
      <c r="F6" s="3">
        <v>623504</v>
      </c>
      <c r="G6" s="3"/>
      <c r="H6" s="12">
        <f>F6-G6</f>
        <v>623504</v>
      </c>
      <c r="I6" s="13">
        <v>623504</v>
      </c>
      <c r="J6" s="9">
        <v>100000</v>
      </c>
      <c r="K6" s="3"/>
      <c r="L6" s="12">
        <f>J6-K6</f>
        <v>100000</v>
      </c>
      <c r="M6" s="13">
        <v>100000</v>
      </c>
      <c r="N6" s="9">
        <v>856739</v>
      </c>
      <c r="O6" s="3">
        <v>856739</v>
      </c>
      <c r="P6" s="12">
        <f>N6-O6</f>
        <v>0</v>
      </c>
      <c r="Q6" s="13"/>
      <c r="R6" s="9">
        <v>871649</v>
      </c>
      <c r="S6" s="3">
        <v>871649</v>
      </c>
      <c r="T6" s="12">
        <f>R6-S6</f>
        <v>0</v>
      </c>
      <c r="U6" s="13"/>
    </row>
    <row r="7" spans="1:21" ht="15.75" x14ac:dyDescent="0.25">
      <c r="A7" s="72" t="s">
        <v>12</v>
      </c>
      <c r="B7" s="9">
        <v>167938</v>
      </c>
      <c r="C7" s="3"/>
      <c r="D7" s="3">
        <f t="shared" si="0"/>
        <v>167938</v>
      </c>
      <c r="E7" s="10"/>
      <c r="F7" s="3">
        <v>200000</v>
      </c>
      <c r="G7" s="3"/>
      <c r="H7" s="12">
        <f t="shared" ref="H7:H16" si="1">F7-G7</f>
        <v>200000</v>
      </c>
      <c r="I7" s="13">
        <v>200000</v>
      </c>
      <c r="J7" s="9">
        <v>200000</v>
      </c>
      <c r="K7" s="3">
        <v>2750</v>
      </c>
      <c r="L7" s="12">
        <f t="shared" ref="L7:L16" si="2">J7-K7</f>
        <v>197250</v>
      </c>
      <c r="M7" s="13">
        <v>197250</v>
      </c>
      <c r="N7" s="9">
        <v>0</v>
      </c>
      <c r="O7" s="3"/>
      <c r="P7" s="12">
        <f t="shared" ref="P7:P16" si="3">N7-O7</f>
        <v>0</v>
      </c>
      <c r="Q7" s="13"/>
      <c r="R7" s="9">
        <v>0</v>
      </c>
      <c r="S7" s="3"/>
      <c r="T7" s="12">
        <f t="shared" ref="T7" si="4">R7-S7</f>
        <v>0</v>
      </c>
      <c r="U7" s="13"/>
    </row>
    <row r="8" spans="1:21" ht="15" x14ac:dyDescent="0.25">
      <c r="A8" s="73" t="s">
        <v>20</v>
      </c>
      <c r="B8" s="9">
        <v>0</v>
      </c>
      <c r="C8" s="3"/>
      <c r="D8" s="3">
        <f t="shared" si="0"/>
        <v>0</v>
      </c>
      <c r="E8" s="10"/>
      <c r="F8" s="3">
        <v>0</v>
      </c>
      <c r="G8" s="3"/>
      <c r="H8" s="12">
        <v>0</v>
      </c>
      <c r="I8" s="13">
        <v>0</v>
      </c>
      <c r="J8" s="9">
        <v>50000</v>
      </c>
      <c r="K8" s="3">
        <v>50000</v>
      </c>
      <c r="L8" s="12">
        <f t="shared" si="2"/>
        <v>0</v>
      </c>
      <c r="M8" s="13">
        <v>0</v>
      </c>
      <c r="N8" s="9">
        <v>0</v>
      </c>
      <c r="O8" s="3"/>
      <c r="P8" s="12">
        <v>0</v>
      </c>
      <c r="Q8" s="13"/>
      <c r="R8" s="9">
        <v>0</v>
      </c>
      <c r="S8" s="3"/>
      <c r="T8" s="12">
        <v>0</v>
      </c>
      <c r="U8" s="13"/>
    </row>
    <row r="9" spans="1:21" ht="15.75" x14ac:dyDescent="0.25">
      <c r="A9" s="71" t="s">
        <v>1</v>
      </c>
      <c r="B9" s="9">
        <v>1468228</v>
      </c>
      <c r="C9" s="3"/>
      <c r="D9" s="3">
        <f t="shared" si="0"/>
        <v>1468228</v>
      </c>
      <c r="E9" s="10">
        <v>800000</v>
      </c>
      <c r="F9" s="3">
        <v>901228</v>
      </c>
      <c r="G9" s="3">
        <v>60634</v>
      </c>
      <c r="H9" s="12">
        <f t="shared" si="1"/>
        <v>840594</v>
      </c>
      <c r="I9" s="13">
        <v>840594</v>
      </c>
      <c r="J9" s="9">
        <v>606000</v>
      </c>
      <c r="K9" s="3">
        <v>80000</v>
      </c>
      <c r="L9" s="12">
        <f t="shared" si="2"/>
        <v>526000</v>
      </c>
      <c r="M9" s="13">
        <v>526000</v>
      </c>
      <c r="N9" s="9">
        <v>800000</v>
      </c>
      <c r="O9" s="3"/>
      <c r="P9" s="12">
        <f t="shared" si="3"/>
        <v>800000</v>
      </c>
      <c r="Q9" s="13"/>
      <c r="R9" s="9">
        <v>300000</v>
      </c>
      <c r="S9" s="3"/>
      <c r="T9" s="12">
        <f t="shared" ref="T9:T16" si="5">R9-S9</f>
        <v>300000</v>
      </c>
      <c r="U9" s="13"/>
    </row>
    <row r="10" spans="1:21" ht="15.75" x14ac:dyDescent="0.25">
      <c r="A10" s="71" t="s">
        <v>2</v>
      </c>
      <c r="B10" s="9">
        <v>400000</v>
      </c>
      <c r="C10" s="3"/>
      <c r="D10" s="3">
        <f t="shared" si="0"/>
        <v>400000</v>
      </c>
      <c r="E10" s="10"/>
      <c r="F10" s="3">
        <v>650000</v>
      </c>
      <c r="G10" s="3"/>
      <c r="H10" s="12">
        <f t="shared" si="1"/>
        <v>650000</v>
      </c>
      <c r="I10" s="13">
        <v>650000</v>
      </c>
      <c r="J10" s="9">
        <v>300000</v>
      </c>
      <c r="K10" s="3">
        <v>34000</v>
      </c>
      <c r="L10" s="12">
        <f t="shared" si="2"/>
        <v>266000</v>
      </c>
      <c r="M10" s="13">
        <v>266000</v>
      </c>
      <c r="N10" s="9">
        <v>0</v>
      </c>
      <c r="O10" s="3"/>
      <c r="P10" s="12">
        <f t="shared" si="3"/>
        <v>0</v>
      </c>
      <c r="Q10" s="13"/>
      <c r="R10" s="9">
        <v>0</v>
      </c>
      <c r="S10" s="3"/>
      <c r="T10" s="12">
        <f t="shared" si="5"/>
        <v>0</v>
      </c>
      <c r="U10" s="13"/>
    </row>
    <row r="11" spans="1:21" ht="15.75" x14ac:dyDescent="0.25">
      <c r="A11" s="71" t="s">
        <v>3</v>
      </c>
      <c r="B11" s="11">
        <v>250000</v>
      </c>
      <c r="C11" s="4">
        <v>239113</v>
      </c>
      <c r="D11" s="3">
        <f t="shared" si="0"/>
        <v>10887</v>
      </c>
      <c r="E11" s="10"/>
      <c r="F11" s="4">
        <v>750000</v>
      </c>
      <c r="G11" s="3">
        <v>541976</v>
      </c>
      <c r="H11" s="12">
        <f t="shared" si="1"/>
        <v>208024</v>
      </c>
      <c r="I11" s="13">
        <v>208024</v>
      </c>
      <c r="J11" s="11">
        <v>500000</v>
      </c>
      <c r="K11" s="3"/>
      <c r="L11" s="12">
        <f t="shared" si="2"/>
        <v>500000</v>
      </c>
      <c r="M11" s="13">
        <v>500000</v>
      </c>
      <c r="N11" s="11">
        <v>0</v>
      </c>
      <c r="O11" s="3"/>
      <c r="P11" s="12">
        <f t="shared" si="3"/>
        <v>0</v>
      </c>
      <c r="Q11" s="13"/>
      <c r="R11" s="11">
        <v>0</v>
      </c>
      <c r="S11" s="3"/>
      <c r="T11" s="12">
        <f t="shared" si="5"/>
        <v>0</v>
      </c>
      <c r="U11" s="13"/>
    </row>
    <row r="12" spans="1:21" ht="15.75" x14ac:dyDescent="0.25">
      <c r="A12" s="71" t="s">
        <v>22</v>
      </c>
      <c r="B12" s="11">
        <v>0</v>
      </c>
      <c r="C12" s="4"/>
      <c r="D12" s="3">
        <f t="shared" si="0"/>
        <v>0</v>
      </c>
      <c r="E12" s="10"/>
      <c r="F12" s="4">
        <v>0</v>
      </c>
      <c r="G12" s="3"/>
      <c r="H12" s="12">
        <f t="shared" si="1"/>
        <v>0</v>
      </c>
      <c r="I12" s="13">
        <v>0</v>
      </c>
      <c r="J12" s="11">
        <v>0</v>
      </c>
      <c r="K12" s="3"/>
      <c r="L12" s="12">
        <f t="shared" si="2"/>
        <v>0</v>
      </c>
      <c r="M12" s="13">
        <v>0</v>
      </c>
      <c r="N12" s="11">
        <v>100000</v>
      </c>
      <c r="O12" s="3"/>
      <c r="P12" s="12">
        <f t="shared" si="3"/>
        <v>100000</v>
      </c>
      <c r="Q12" s="13"/>
      <c r="R12" s="11">
        <v>100000</v>
      </c>
      <c r="S12" s="3"/>
      <c r="T12" s="12">
        <f t="shared" si="5"/>
        <v>100000</v>
      </c>
      <c r="U12" s="13"/>
    </row>
    <row r="13" spans="1:21" ht="15.75" x14ac:dyDescent="0.25">
      <c r="A13" s="71" t="s">
        <v>4</v>
      </c>
      <c r="B13" s="11">
        <v>50000</v>
      </c>
      <c r="C13" s="4"/>
      <c r="D13" s="3">
        <f t="shared" si="0"/>
        <v>50000</v>
      </c>
      <c r="E13" s="10"/>
      <c r="F13" s="4">
        <v>0</v>
      </c>
      <c r="G13" s="3"/>
      <c r="H13" s="12">
        <f t="shared" si="1"/>
        <v>0</v>
      </c>
      <c r="I13" s="13">
        <v>0</v>
      </c>
      <c r="J13" s="11">
        <v>0</v>
      </c>
      <c r="K13" s="3"/>
      <c r="L13" s="12">
        <f t="shared" si="2"/>
        <v>0</v>
      </c>
      <c r="M13" s="13">
        <v>0</v>
      </c>
      <c r="N13" s="11">
        <v>0</v>
      </c>
      <c r="O13" s="3"/>
      <c r="P13" s="12">
        <f t="shared" si="3"/>
        <v>0</v>
      </c>
      <c r="Q13" s="13"/>
      <c r="R13" s="11">
        <v>0</v>
      </c>
      <c r="S13" s="3"/>
      <c r="T13" s="12">
        <f t="shared" si="5"/>
        <v>0</v>
      </c>
      <c r="U13" s="13"/>
    </row>
    <row r="14" spans="1:21" ht="15.75" x14ac:dyDescent="0.25">
      <c r="A14" s="74" t="s">
        <v>13</v>
      </c>
      <c r="B14" s="11">
        <v>0</v>
      </c>
      <c r="C14" s="4"/>
      <c r="D14" s="3">
        <f t="shared" si="0"/>
        <v>0</v>
      </c>
      <c r="E14" s="10"/>
      <c r="F14" s="4">
        <v>40000</v>
      </c>
      <c r="G14" s="3">
        <v>10139</v>
      </c>
      <c r="H14" s="12">
        <f t="shared" si="1"/>
        <v>29861</v>
      </c>
      <c r="I14" s="13">
        <v>29861</v>
      </c>
      <c r="J14" s="11">
        <v>45000</v>
      </c>
      <c r="K14" s="3">
        <v>1000</v>
      </c>
      <c r="L14" s="12">
        <f t="shared" si="2"/>
        <v>44000</v>
      </c>
      <c r="M14" s="13">
        <v>44000</v>
      </c>
      <c r="N14" s="11">
        <v>0</v>
      </c>
      <c r="O14" s="3"/>
      <c r="P14" s="12">
        <f t="shared" si="3"/>
        <v>0</v>
      </c>
      <c r="Q14" s="13"/>
      <c r="R14" s="11">
        <v>0</v>
      </c>
      <c r="S14" s="3"/>
      <c r="T14" s="12">
        <f t="shared" si="5"/>
        <v>0</v>
      </c>
      <c r="U14" s="13"/>
    </row>
    <row r="15" spans="1:21" ht="15.75" x14ac:dyDescent="0.25">
      <c r="A15" s="71" t="s">
        <v>15</v>
      </c>
      <c r="B15" s="11">
        <v>0</v>
      </c>
      <c r="C15" s="4"/>
      <c r="D15" s="3">
        <f t="shared" si="0"/>
        <v>0</v>
      </c>
      <c r="E15" s="10"/>
      <c r="F15" s="4">
        <v>20000</v>
      </c>
      <c r="G15" s="3"/>
      <c r="H15" s="12">
        <f t="shared" si="1"/>
        <v>20000</v>
      </c>
      <c r="I15" s="13">
        <v>20000</v>
      </c>
      <c r="J15" s="11">
        <v>10000</v>
      </c>
      <c r="K15" s="3"/>
      <c r="L15" s="12">
        <f t="shared" si="2"/>
        <v>10000</v>
      </c>
      <c r="M15" s="13">
        <v>10000</v>
      </c>
      <c r="N15" s="11">
        <v>0</v>
      </c>
      <c r="O15" s="3"/>
      <c r="P15" s="12">
        <f t="shared" si="3"/>
        <v>0</v>
      </c>
      <c r="Q15" s="13"/>
      <c r="R15" s="11">
        <v>0</v>
      </c>
      <c r="S15" s="3"/>
      <c r="T15" s="12">
        <f t="shared" si="5"/>
        <v>0</v>
      </c>
      <c r="U15" s="13"/>
    </row>
    <row r="16" spans="1:21" ht="16.5" thickBot="1" x14ac:dyDescent="0.3">
      <c r="A16" s="75" t="s">
        <v>14</v>
      </c>
      <c r="B16" s="63">
        <v>0</v>
      </c>
      <c r="C16" s="64"/>
      <c r="D16" s="65">
        <f t="shared" si="0"/>
        <v>0</v>
      </c>
      <c r="E16" s="66"/>
      <c r="F16" s="4">
        <v>30000</v>
      </c>
      <c r="G16" s="3">
        <v>30000</v>
      </c>
      <c r="H16" s="12">
        <f t="shared" si="1"/>
        <v>0</v>
      </c>
      <c r="I16" s="13">
        <v>0</v>
      </c>
      <c r="J16" s="11">
        <v>0</v>
      </c>
      <c r="K16" s="3"/>
      <c r="L16" s="12">
        <f t="shared" si="2"/>
        <v>0</v>
      </c>
      <c r="M16" s="13">
        <v>0</v>
      </c>
      <c r="N16" s="11">
        <v>0</v>
      </c>
      <c r="O16" s="3"/>
      <c r="P16" s="12">
        <f t="shared" si="3"/>
        <v>0</v>
      </c>
      <c r="Q16" s="13"/>
      <c r="R16" s="11">
        <v>0</v>
      </c>
      <c r="S16" s="3"/>
      <c r="T16" s="12">
        <f t="shared" si="5"/>
        <v>0</v>
      </c>
      <c r="U16" s="13"/>
    </row>
    <row r="17" spans="1:21" ht="16.5" thickBot="1" x14ac:dyDescent="0.3">
      <c r="A17" s="67" t="s">
        <v>6</v>
      </c>
      <c r="B17" s="62">
        <f>SUM(B6:B16)</f>
        <v>2336166</v>
      </c>
      <c r="C17" s="62">
        <f>SUM(C6:C13)</f>
        <v>239113</v>
      </c>
      <c r="D17" s="62">
        <f>SUM(D6:D13)</f>
        <v>2097053</v>
      </c>
      <c r="E17" s="62">
        <f>SUM(E6:E13)</f>
        <v>800000</v>
      </c>
      <c r="F17" s="61">
        <f t="shared" ref="F17:U17" si="6">SUM(F6:F16)</f>
        <v>3214732</v>
      </c>
      <c r="G17" s="61">
        <f t="shared" si="6"/>
        <v>642749</v>
      </c>
      <c r="H17" s="61">
        <f t="shared" si="6"/>
        <v>2571983</v>
      </c>
      <c r="I17" s="61">
        <f t="shared" si="6"/>
        <v>2571983</v>
      </c>
      <c r="J17" s="61">
        <f t="shared" si="6"/>
        <v>1811000</v>
      </c>
      <c r="K17" s="61">
        <f t="shared" si="6"/>
        <v>167750</v>
      </c>
      <c r="L17" s="61">
        <f t="shared" si="6"/>
        <v>1643250</v>
      </c>
      <c r="M17" s="61">
        <f t="shared" si="6"/>
        <v>1643250</v>
      </c>
      <c r="N17" s="61">
        <f t="shared" si="6"/>
        <v>1756739</v>
      </c>
      <c r="O17" s="61">
        <f t="shared" si="6"/>
        <v>856739</v>
      </c>
      <c r="P17" s="61">
        <f t="shared" si="6"/>
        <v>900000</v>
      </c>
      <c r="Q17" s="61">
        <f t="shared" si="6"/>
        <v>0</v>
      </c>
      <c r="R17" s="61">
        <f t="shared" si="6"/>
        <v>1271649</v>
      </c>
      <c r="S17" s="61">
        <f t="shared" si="6"/>
        <v>871649</v>
      </c>
      <c r="T17" s="61">
        <f t="shared" si="6"/>
        <v>400000</v>
      </c>
      <c r="U17" s="61">
        <f t="shared" si="6"/>
        <v>0</v>
      </c>
    </row>
    <row r="18" spans="1:21" ht="16.5" thickTop="1" x14ac:dyDescent="0.25">
      <c r="A18" s="5"/>
      <c r="B18" s="14"/>
      <c r="C18" s="14"/>
      <c r="D18" s="14"/>
      <c r="E18" s="14"/>
      <c r="F18" s="14"/>
      <c r="G18" s="15"/>
      <c r="H18" s="16"/>
      <c r="I18" s="16"/>
      <c r="J18" s="16"/>
      <c r="K18" s="16"/>
      <c r="L18" s="16"/>
      <c r="M18" s="16"/>
      <c r="N18" s="16"/>
      <c r="O18" s="16"/>
      <c r="P18" s="16"/>
      <c r="Q18" s="16"/>
    </row>
    <row r="19" spans="1:21" ht="15.75" thickBot="1" x14ac:dyDescent="0.3">
      <c r="A19" s="1"/>
      <c r="B19" s="16"/>
      <c r="C19" s="16"/>
      <c r="D19" s="16"/>
      <c r="E19" s="16"/>
      <c r="F19" s="16"/>
      <c r="G19" s="16"/>
      <c r="H19" s="16"/>
      <c r="I19" s="16"/>
      <c r="J19" s="16"/>
      <c r="K19" s="16"/>
      <c r="L19" s="16"/>
      <c r="M19" s="16"/>
      <c r="N19" s="16"/>
      <c r="O19" s="16"/>
      <c r="P19" s="16"/>
      <c r="Q19" s="16"/>
    </row>
    <row r="20" spans="1:21" ht="15" x14ac:dyDescent="0.25">
      <c r="A20" s="6"/>
      <c r="B20" s="44"/>
      <c r="C20" s="44"/>
      <c r="D20" s="44"/>
      <c r="E20" s="44"/>
      <c r="F20" s="44"/>
      <c r="G20" s="45"/>
      <c r="H20" s="16"/>
      <c r="I20" s="16"/>
      <c r="J20" s="16"/>
      <c r="K20" s="16"/>
      <c r="L20" s="16"/>
      <c r="M20" s="16"/>
      <c r="N20" s="16"/>
      <c r="O20" s="16"/>
      <c r="P20" s="16"/>
      <c r="Q20" s="16"/>
    </row>
    <row r="21" spans="1:21" ht="18" x14ac:dyDescent="0.4">
      <c r="A21" s="57" t="s">
        <v>23</v>
      </c>
      <c r="B21" s="59" t="s">
        <v>30</v>
      </c>
      <c r="C21" s="60" t="s">
        <v>32</v>
      </c>
      <c r="D21" s="60" t="s">
        <v>33</v>
      </c>
      <c r="E21" s="60" t="s">
        <v>31</v>
      </c>
      <c r="F21" s="17"/>
      <c r="G21" s="38"/>
      <c r="H21" s="16"/>
      <c r="I21" s="16"/>
      <c r="J21" s="16"/>
      <c r="K21" s="16"/>
      <c r="L21" s="16"/>
      <c r="M21" s="16"/>
      <c r="N21" s="16"/>
      <c r="O21" s="16"/>
      <c r="P21" s="16"/>
      <c r="Q21" s="16"/>
    </row>
    <row r="22" spans="1:21" ht="15" x14ac:dyDescent="0.25">
      <c r="A22" s="51" t="s">
        <v>24</v>
      </c>
      <c r="B22" s="26">
        <v>-2867730</v>
      </c>
      <c r="C22" s="26">
        <v>-1202009</v>
      </c>
      <c r="E22" s="18">
        <f>+SUM(B22:C22)</f>
        <v>-4069739</v>
      </c>
      <c r="F22" s="18"/>
      <c r="G22" s="33"/>
      <c r="H22" s="16"/>
      <c r="I22" s="16"/>
      <c r="J22" s="16"/>
      <c r="K22" s="16"/>
      <c r="L22" s="16"/>
      <c r="M22" s="16"/>
      <c r="N22" s="16"/>
      <c r="O22" s="16"/>
      <c r="P22" s="16"/>
      <c r="Q22" s="16"/>
    </row>
    <row r="23" spans="1:21" ht="15" x14ac:dyDescent="0.25">
      <c r="A23" s="52" t="s">
        <v>25</v>
      </c>
      <c r="B23" s="27">
        <f>+E22</f>
        <v>-4069739</v>
      </c>
      <c r="D23" s="27">
        <v>1255607</v>
      </c>
      <c r="E23" s="18">
        <f>+SUM(B23:D23)</f>
        <v>-2814132</v>
      </c>
      <c r="F23" s="18"/>
      <c r="G23" s="33"/>
      <c r="H23" s="16"/>
      <c r="I23" s="16"/>
      <c r="J23" s="16"/>
      <c r="K23" s="16"/>
      <c r="L23" s="16"/>
      <c r="M23" s="16"/>
      <c r="N23" s="16"/>
      <c r="O23" s="16"/>
      <c r="P23" s="16"/>
      <c r="Q23" s="16"/>
    </row>
    <row r="24" spans="1:21" ht="15" x14ac:dyDescent="0.25">
      <c r="A24" s="53" t="s">
        <v>26</v>
      </c>
      <c r="B24" s="27">
        <f t="shared" ref="B24:B26" si="7">+E23</f>
        <v>-2814132</v>
      </c>
      <c r="D24" s="26">
        <v>816000</v>
      </c>
      <c r="E24" s="18">
        <f>+SUM(B24:D24)</f>
        <v>-1998132</v>
      </c>
      <c r="F24" s="18"/>
      <c r="G24" s="33"/>
      <c r="H24" s="16"/>
      <c r="I24" s="16"/>
      <c r="J24" s="16"/>
      <c r="K24" s="16"/>
      <c r="L24" s="16"/>
      <c r="M24" s="16"/>
      <c r="N24" s="16"/>
      <c r="O24" s="16"/>
      <c r="P24" s="16"/>
      <c r="Q24" s="16"/>
    </row>
    <row r="25" spans="1:21" ht="15" x14ac:dyDescent="0.25">
      <c r="A25" s="53" t="s">
        <v>27</v>
      </c>
      <c r="B25" s="27">
        <f t="shared" si="7"/>
        <v>-1998132</v>
      </c>
      <c r="C25" s="26">
        <v>-1622434</v>
      </c>
      <c r="E25" s="18">
        <f>+SUM(B25:C25)</f>
        <v>-3620566</v>
      </c>
      <c r="F25" s="18"/>
      <c r="G25" s="33"/>
      <c r="H25" s="16"/>
      <c r="I25" s="16"/>
      <c r="J25" s="16"/>
      <c r="K25" s="16"/>
      <c r="L25" s="16"/>
      <c r="M25" s="16"/>
      <c r="N25" s="16"/>
      <c r="O25" s="16"/>
      <c r="P25" s="16"/>
      <c r="Q25" s="16"/>
    </row>
    <row r="26" spans="1:21" ht="15" x14ac:dyDescent="0.25">
      <c r="A26" s="53" t="s">
        <v>28</v>
      </c>
      <c r="B26" s="27">
        <f t="shared" si="7"/>
        <v>-3620566</v>
      </c>
      <c r="C26" s="26">
        <v>0</v>
      </c>
      <c r="D26" s="18">
        <v>0</v>
      </c>
      <c r="E26" s="18">
        <f t="shared" ref="E26" si="8">+SUM(B26:D26)</f>
        <v>-3620566</v>
      </c>
      <c r="F26" s="18"/>
      <c r="G26" s="33"/>
      <c r="H26" s="16"/>
      <c r="I26" s="16"/>
      <c r="J26" s="16"/>
      <c r="K26" s="16"/>
      <c r="L26" s="16"/>
      <c r="M26" s="16"/>
      <c r="N26" s="16"/>
      <c r="O26" s="16"/>
      <c r="P26" s="16"/>
      <c r="Q26" s="16"/>
    </row>
    <row r="27" spans="1:21" ht="15" x14ac:dyDescent="0.25">
      <c r="A27" s="46"/>
      <c r="B27" s="25"/>
      <c r="C27" s="19"/>
      <c r="D27" s="19"/>
      <c r="E27" s="19"/>
      <c r="F27" s="19"/>
      <c r="G27" s="33"/>
      <c r="H27" s="16"/>
      <c r="I27" s="16"/>
      <c r="J27" s="16"/>
      <c r="K27" s="16"/>
      <c r="L27" s="16"/>
      <c r="M27" s="16"/>
      <c r="N27" s="16"/>
      <c r="O27" s="16"/>
      <c r="P27" s="16"/>
      <c r="Q27" s="16"/>
    </row>
    <row r="28" spans="1:21" ht="15.75" thickBot="1" x14ac:dyDescent="0.3">
      <c r="A28" s="47"/>
      <c r="B28" s="48"/>
      <c r="C28" s="49"/>
      <c r="D28" s="49"/>
      <c r="E28" s="49"/>
      <c r="F28" s="49"/>
      <c r="G28" s="50"/>
      <c r="H28" s="16"/>
      <c r="I28" s="16"/>
      <c r="J28" s="16"/>
      <c r="K28" s="16"/>
      <c r="L28" s="16"/>
      <c r="M28" s="16"/>
      <c r="N28" s="16"/>
      <c r="O28" s="16"/>
      <c r="P28" s="16"/>
      <c r="Q28" s="16"/>
    </row>
    <row r="29" spans="1:21" ht="15" x14ac:dyDescent="0.25">
      <c r="A29" s="29"/>
      <c r="B29" s="30"/>
      <c r="C29" s="31"/>
      <c r="D29" s="31"/>
      <c r="E29" s="31"/>
      <c r="F29" s="31"/>
      <c r="G29" s="32"/>
      <c r="H29" s="16"/>
      <c r="I29" s="16"/>
      <c r="J29" s="16"/>
      <c r="K29" s="16"/>
      <c r="L29" s="16"/>
      <c r="M29" s="16"/>
      <c r="N29" s="16"/>
      <c r="O29" s="16"/>
      <c r="P29" s="16"/>
      <c r="Q29" s="16"/>
    </row>
    <row r="30" spans="1:21" ht="18" x14ac:dyDescent="0.4">
      <c r="A30" s="58" t="s">
        <v>29</v>
      </c>
      <c r="B30" s="59" t="s">
        <v>30</v>
      </c>
      <c r="C30" s="60" t="s">
        <v>32</v>
      </c>
      <c r="D30" s="60" t="s">
        <v>33</v>
      </c>
      <c r="E30" s="60" t="s">
        <v>31</v>
      </c>
      <c r="G30" s="33"/>
      <c r="H30" s="16"/>
      <c r="I30" s="16"/>
      <c r="J30" s="16"/>
      <c r="K30" s="16"/>
      <c r="L30" s="16"/>
      <c r="M30" s="16"/>
      <c r="N30" s="16"/>
      <c r="O30" s="16"/>
      <c r="P30" s="16"/>
      <c r="Q30" s="16"/>
    </row>
    <row r="31" spans="1:21" ht="15.75" x14ac:dyDescent="0.25">
      <c r="A31" s="34" t="s">
        <v>24</v>
      </c>
      <c r="B31" s="54">
        <v>-4477</v>
      </c>
      <c r="C31" s="55">
        <v>-2291</v>
      </c>
      <c r="D31" s="55">
        <v>2722</v>
      </c>
      <c r="E31" s="55">
        <f>+SUM(B31:D31)</f>
        <v>-4046</v>
      </c>
      <c r="G31" s="35"/>
      <c r="H31" s="16"/>
      <c r="I31" s="16"/>
      <c r="J31" s="16"/>
      <c r="K31" s="16"/>
      <c r="L31" s="16"/>
      <c r="M31" s="16"/>
      <c r="N31" s="16"/>
      <c r="O31" s="16"/>
      <c r="P31" s="16"/>
      <c r="Q31" s="16"/>
    </row>
    <row r="32" spans="1:21" ht="15.75" x14ac:dyDescent="0.25">
      <c r="A32" s="36" t="s">
        <v>25</v>
      </c>
      <c r="B32" s="54">
        <f>E31</f>
        <v>-4046</v>
      </c>
      <c r="C32" s="55">
        <v>-3672.5</v>
      </c>
      <c r="D32" s="55">
        <v>2240.5</v>
      </c>
      <c r="E32" s="55">
        <f t="shared" ref="E32:E35" si="9">+SUM(B32:D32)</f>
        <v>-5478</v>
      </c>
      <c r="G32" s="37"/>
      <c r="H32" s="16"/>
      <c r="I32" s="16"/>
      <c r="J32" s="16"/>
      <c r="K32" s="16"/>
      <c r="L32" s="16"/>
      <c r="M32" s="16"/>
      <c r="N32" s="16"/>
      <c r="O32" s="16"/>
      <c r="P32" s="16"/>
      <c r="Q32" s="16"/>
    </row>
    <row r="33" spans="1:17" ht="15.75" x14ac:dyDescent="0.25">
      <c r="A33" s="56" t="s">
        <v>26</v>
      </c>
      <c r="B33" s="54">
        <f>E32</f>
        <v>-5478</v>
      </c>
      <c r="C33" s="55">
        <v>-7143</v>
      </c>
      <c r="D33" s="55">
        <v>1871</v>
      </c>
      <c r="E33" s="55">
        <f t="shared" si="9"/>
        <v>-10750</v>
      </c>
      <c r="G33" s="35"/>
      <c r="H33" s="16"/>
      <c r="I33" s="16"/>
      <c r="J33" s="16"/>
      <c r="K33" s="16"/>
      <c r="L33" s="16"/>
      <c r="M33" s="16"/>
      <c r="N33" s="16"/>
      <c r="O33" s="16"/>
      <c r="P33" s="16"/>
      <c r="Q33" s="16"/>
    </row>
    <row r="34" spans="1:17" ht="15.75" x14ac:dyDescent="0.25">
      <c r="A34" s="56" t="s">
        <v>27</v>
      </c>
      <c r="B34" s="54">
        <f>E33</f>
        <v>-10750</v>
      </c>
      <c r="C34" s="55">
        <v>-9727</v>
      </c>
      <c r="D34" s="55">
        <f>4841+7</f>
        <v>4848</v>
      </c>
      <c r="E34" s="55">
        <f t="shared" si="9"/>
        <v>-15629</v>
      </c>
      <c r="G34" s="33"/>
      <c r="H34" s="16"/>
      <c r="I34" s="16"/>
      <c r="J34" s="16"/>
      <c r="K34" s="16"/>
      <c r="L34" s="16"/>
      <c r="M34" s="16"/>
      <c r="N34" s="16"/>
      <c r="O34" s="16"/>
      <c r="P34" s="16"/>
      <c r="Q34" s="16"/>
    </row>
    <row r="35" spans="1:17" ht="15.6" x14ac:dyDescent="0.3">
      <c r="A35" s="56" t="s">
        <v>34</v>
      </c>
      <c r="B35" s="54">
        <f>E34</f>
        <v>-15629</v>
      </c>
      <c r="C35" s="76">
        <v>-800</v>
      </c>
      <c r="D35" s="76">
        <v>6564</v>
      </c>
      <c r="E35" s="55">
        <f t="shared" si="9"/>
        <v>-9865</v>
      </c>
      <c r="G35" s="38"/>
      <c r="H35" s="16"/>
      <c r="I35" s="16"/>
      <c r="J35" s="16"/>
      <c r="K35" s="16"/>
      <c r="L35" s="16"/>
      <c r="M35" s="16"/>
      <c r="N35" s="16"/>
      <c r="O35" s="16"/>
      <c r="P35" s="16"/>
      <c r="Q35" s="16"/>
    </row>
    <row r="36" spans="1:17" x14ac:dyDescent="0.3">
      <c r="A36" s="39"/>
      <c r="B36" s="28"/>
      <c r="C36" s="17"/>
      <c r="D36" s="17"/>
      <c r="E36" s="17"/>
      <c r="F36" s="17"/>
      <c r="G36" s="38"/>
      <c r="H36" s="16"/>
      <c r="I36" s="16"/>
      <c r="J36" s="16"/>
      <c r="K36" s="16"/>
      <c r="L36" s="16"/>
      <c r="M36" s="16"/>
      <c r="N36" s="16"/>
      <c r="O36" s="16"/>
      <c r="P36" s="16"/>
      <c r="Q36" s="16"/>
    </row>
    <row r="37" spans="1:17" x14ac:dyDescent="0.3">
      <c r="A37" s="39"/>
      <c r="B37" s="77"/>
      <c r="C37" s="78" t="s">
        <v>36</v>
      </c>
      <c r="D37" s="17"/>
      <c r="E37" s="17"/>
      <c r="F37" s="17"/>
      <c r="G37" s="38"/>
      <c r="H37" s="16"/>
      <c r="I37" s="16"/>
      <c r="J37" s="16"/>
      <c r="K37" s="16"/>
      <c r="L37" s="16"/>
      <c r="M37" s="16"/>
      <c r="N37" s="16"/>
      <c r="O37" s="16"/>
      <c r="P37" s="16"/>
      <c r="Q37" s="16"/>
    </row>
    <row r="38" spans="1:17" ht="15" thickBot="1" x14ac:dyDescent="0.35">
      <c r="A38" s="40"/>
      <c r="B38" s="41"/>
      <c r="C38" s="42"/>
      <c r="D38" s="42"/>
      <c r="E38" s="42"/>
      <c r="F38" s="42"/>
      <c r="G38" s="43"/>
      <c r="H38" s="16"/>
      <c r="I38" s="16"/>
      <c r="J38" s="16"/>
      <c r="K38" s="16"/>
      <c r="L38" s="16"/>
      <c r="M38" s="16"/>
      <c r="N38" s="16"/>
      <c r="O38" s="16"/>
      <c r="P38" s="16"/>
      <c r="Q38" s="16"/>
    </row>
    <row r="39" spans="1:17" x14ac:dyDescent="0.3">
      <c r="A39" s="24"/>
      <c r="B39" s="23"/>
      <c r="C39" s="16"/>
      <c r="D39" s="16"/>
      <c r="E39" s="16"/>
      <c r="F39" s="16"/>
      <c r="G39" s="16"/>
      <c r="H39" s="16"/>
      <c r="I39" s="16"/>
      <c r="J39" s="16"/>
      <c r="K39" s="16"/>
      <c r="L39" s="16"/>
      <c r="M39" s="16"/>
      <c r="N39" s="16"/>
      <c r="O39" s="16"/>
      <c r="P39" s="16"/>
      <c r="Q39" s="16"/>
    </row>
    <row r="40" spans="1:17" x14ac:dyDescent="0.3">
      <c r="B40" s="16"/>
      <c r="C40" s="16"/>
      <c r="D40" s="16"/>
      <c r="E40" s="16"/>
      <c r="F40" s="16"/>
      <c r="G40" s="16"/>
      <c r="H40" s="16"/>
      <c r="I40" s="16"/>
      <c r="J40" s="16"/>
      <c r="K40" s="16"/>
      <c r="L40" s="16"/>
      <c r="M40" s="16"/>
      <c r="N40" s="16"/>
      <c r="O40" s="16"/>
      <c r="P40" s="16"/>
      <c r="Q40" s="16"/>
    </row>
    <row r="41" spans="1:17" x14ac:dyDescent="0.3">
      <c r="B41" s="16"/>
      <c r="C41" s="16"/>
      <c r="D41" s="16"/>
      <c r="E41" s="16"/>
      <c r="F41" s="16"/>
      <c r="G41" s="16"/>
      <c r="H41" s="16"/>
      <c r="I41" s="16"/>
      <c r="J41" s="16"/>
      <c r="K41" s="16"/>
      <c r="L41" s="16"/>
      <c r="M41" s="16"/>
      <c r="N41" s="16"/>
      <c r="O41" s="16"/>
      <c r="P41" s="16"/>
      <c r="Q41" s="16"/>
    </row>
    <row r="42" spans="1:17" x14ac:dyDescent="0.3">
      <c r="B42" s="16"/>
      <c r="C42" s="16"/>
      <c r="D42" s="16"/>
      <c r="E42" s="16"/>
      <c r="F42" s="16"/>
      <c r="G42" s="16"/>
      <c r="H42" s="16"/>
      <c r="I42" s="16"/>
      <c r="J42" s="16"/>
      <c r="K42" s="16"/>
      <c r="L42" s="16"/>
      <c r="M42" s="16"/>
      <c r="N42" s="16"/>
      <c r="O42" s="16"/>
      <c r="P42" s="16"/>
      <c r="Q42" s="16"/>
    </row>
    <row r="43" spans="1:17" x14ac:dyDescent="0.3">
      <c r="B43" s="16"/>
      <c r="C43" s="16"/>
      <c r="D43" s="16"/>
      <c r="E43" s="16"/>
      <c r="F43" s="16"/>
      <c r="G43" s="16"/>
      <c r="H43" s="16"/>
      <c r="I43" s="16"/>
      <c r="J43" s="16"/>
      <c r="K43" s="16"/>
      <c r="L43" s="16"/>
      <c r="M43" s="16"/>
      <c r="N43" s="16"/>
      <c r="O43" s="16"/>
      <c r="P43" s="16"/>
      <c r="Q43" s="16"/>
    </row>
  </sheetData>
  <mergeCells count="5">
    <mergeCell ref="F3:I3"/>
    <mergeCell ref="J3:M3"/>
    <mergeCell ref="N3:Q3"/>
    <mergeCell ref="R3:U3"/>
    <mergeCell ref="B3:E3"/>
  </mergeCells>
  <pageMargins left="0.31496062992125984" right="0.31496062992125984" top="0.74803149606299213" bottom="0.74803149606299213" header="0.31496062992125984" footer="0.31496062992125984"/>
  <pageSetup paperSize="8" scale="75" fitToHeight="0" orientation="landscape" r:id="rId1"/>
  <headerFooter>
    <oddHeader>&amp;C&amp;16&amp;UAnalysis of Contingencies, Working Balances and Ear-Marked Reserves 2009- 2014</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53"/>
  <sheetViews>
    <sheetView tabSelected="1" topLeftCell="A19" workbookViewId="0">
      <selection activeCell="K36" sqref="K36"/>
    </sheetView>
  </sheetViews>
  <sheetFormatPr defaultRowHeight="14.4" x14ac:dyDescent="0.3"/>
  <cols>
    <col min="1" max="1" width="8.33203125" style="100" bestFit="1" customWidth="1"/>
    <col min="2" max="2" width="46.5546875" style="100" bestFit="1" customWidth="1"/>
    <col min="3" max="3" width="12.88671875" style="100" customWidth="1"/>
    <col min="4" max="4" width="7.5546875" style="100" customWidth="1"/>
    <col min="5" max="5" width="12.44140625" style="100" customWidth="1"/>
    <col min="6" max="6" width="12.6640625" style="100" hidden="1" customWidth="1"/>
    <col min="7" max="7" width="12.6640625" style="100" customWidth="1"/>
    <col min="8" max="13" width="12.6640625" style="100" hidden="1" customWidth="1"/>
    <col min="14" max="14" width="11.88671875" style="100" hidden="1" customWidth="1"/>
    <col min="15" max="17" width="12.6640625" style="100" hidden="1" customWidth="1"/>
    <col min="18" max="18" width="1.109375" hidden="1" customWidth="1"/>
    <col min="19" max="19" width="12.5546875" hidden="1" customWidth="1"/>
    <col min="20" max="21" width="12.6640625" hidden="1" customWidth="1"/>
    <col min="22" max="22" width="1.109375" hidden="1" customWidth="1"/>
    <col min="23" max="23" width="12" style="146" hidden="1" customWidth="1"/>
    <col min="24" max="24" width="14" style="146" customWidth="1"/>
    <col min="25" max="25" width="14.5546875" style="146" customWidth="1"/>
    <col min="26" max="26" width="13.5546875" style="146" customWidth="1"/>
    <col min="27" max="32" width="17.33203125" style="146" hidden="1" customWidth="1"/>
  </cols>
  <sheetData>
    <row r="1" spans="1:46" ht="43.5" customHeight="1" thickBot="1" x14ac:dyDescent="0.3">
      <c r="A1" s="155" t="s">
        <v>37</v>
      </c>
      <c r="B1" s="156"/>
      <c r="C1" s="156"/>
      <c r="D1" s="156"/>
      <c r="E1" s="79"/>
      <c r="F1" s="79"/>
      <c r="G1" s="80"/>
      <c r="H1" s="157" t="s">
        <v>38</v>
      </c>
      <c r="I1" s="158"/>
      <c r="J1" s="158"/>
      <c r="K1" s="159"/>
      <c r="L1" s="81"/>
      <c r="M1" s="160" t="s">
        <v>39</v>
      </c>
      <c r="N1" s="161"/>
      <c r="O1" s="161"/>
      <c r="P1" s="162"/>
      <c r="Q1" s="82"/>
      <c r="R1" s="83"/>
      <c r="S1" s="84" t="s">
        <v>40</v>
      </c>
      <c r="T1" s="85" t="s">
        <v>41</v>
      </c>
      <c r="U1" s="86" t="s">
        <v>42</v>
      </c>
      <c r="V1" s="83"/>
      <c r="W1" s="87" t="s">
        <v>43</v>
      </c>
      <c r="X1" s="163" t="s">
        <v>44</v>
      </c>
      <c r="Y1" s="164"/>
      <c r="Z1" s="88" t="s">
        <v>28</v>
      </c>
      <c r="AA1" s="88"/>
      <c r="AB1" s="88"/>
      <c r="AC1" s="88"/>
      <c r="AD1" s="88"/>
      <c r="AE1" s="88"/>
      <c r="AF1" s="88"/>
    </row>
    <row r="2" spans="1:46" ht="43.5" customHeight="1" thickBot="1" x14ac:dyDescent="0.3">
      <c r="A2" s="89" t="s">
        <v>45</v>
      </c>
      <c r="B2" s="89" t="s">
        <v>46</v>
      </c>
      <c r="C2" s="89" t="s">
        <v>47</v>
      </c>
      <c r="D2" s="90" t="s">
        <v>48</v>
      </c>
      <c r="E2" s="90" t="s">
        <v>49</v>
      </c>
      <c r="F2" s="90" t="s">
        <v>50</v>
      </c>
      <c r="G2" s="90" t="s">
        <v>51</v>
      </c>
      <c r="H2" s="91" t="s">
        <v>52</v>
      </c>
      <c r="I2" s="91" t="s">
        <v>53</v>
      </c>
      <c r="J2" s="91" t="s">
        <v>54</v>
      </c>
      <c r="K2" s="91" t="s">
        <v>55</v>
      </c>
      <c r="L2" s="91" t="s">
        <v>56</v>
      </c>
      <c r="M2" s="92" t="s">
        <v>52</v>
      </c>
      <c r="N2" s="92" t="s">
        <v>53</v>
      </c>
      <c r="O2" s="92" t="s">
        <v>54</v>
      </c>
      <c r="P2" s="92" t="s">
        <v>55</v>
      </c>
      <c r="Q2" s="92" t="s">
        <v>56</v>
      </c>
      <c r="R2" s="83"/>
      <c r="S2" s="93"/>
      <c r="T2" s="94"/>
      <c r="U2" s="95"/>
      <c r="V2" s="83"/>
      <c r="W2" s="96"/>
      <c r="X2" s="97" t="s">
        <v>57</v>
      </c>
      <c r="Y2" s="97" t="s">
        <v>58</v>
      </c>
      <c r="Z2" s="97" t="s">
        <v>59</v>
      </c>
      <c r="AA2" s="97" t="s">
        <v>60</v>
      </c>
      <c r="AB2" s="98" t="s">
        <v>61</v>
      </c>
      <c r="AC2" s="98" t="s">
        <v>62</v>
      </c>
      <c r="AD2" s="98" t="s">
        <v>63</v>
      </c>
      <c r="AE2" s="98" t="s">
        <v>64</v>
      </c>
      <c r="AF2" s="98" t="s">
        <v>65</v>
      </c>
      <c r="AG2" s="165" t="s">
        <v>66</v>
      </c>
      <c r="AH2" s="166"/>
      <c r="AI2" s="166"/>
      <c r="AJ2" s="166"/>
      <c r="AK2" s="166"/>
      <c r="AL2" s="166"/>
      <c r="AM2" s="166"/>
      <c r="AN2" s="166"/>
      <c r="AO2" s="166"/>
      <c r="AP2" s="166"/>
    </row>
    <row r="3" spans="1:46" ht="42" customHeight="1" x14ac:dyDescent="0.25">
      <c r="A3" s="99" t="s">
        <v>67</v>
      </c>
      <c r="B3" s="99" t="s">
        <v>68</v>
      </c>
      <c r="C3" s="99"/>
      <c r="D3" s="99" t="s">
        <v>69</v>
      </c>
      <c r="E3" s="100" t="s">
        <v>70</v>
      </c>
      <c r="F3" s="101">
        <v>-128611</v>
      </c>
      <c r="G3" s="102">
        <f t="shared" ref="G3:G51" si="0">F3</f>
        <v>-128611</v>
      </c>
      <c r="H3" s="103"/>
      <c r="I3" s="104"/>
      <c r="J3" s="103"/>
      <c r="K3" s="104"/>
      <c r="L3" s="103"/>
      <c r="M3" s="102"/>
      <c r="N3" s="103"/>
      <c r="O3" s="102"/>
      <c r="P3" s="103"/>
      <c r="Q3" s="104"/>
      <c r="R3" s="105"/>
      <c r="S3" s="106">
        <f t="shared" ref="S3:S34" si="1">SUM(H3:L3)</f>
        <v>0</v>
      </c>
      <c r="T3" s="107">
        <f t="shared" ref="T3:T34" si="2">SUM(M3:Q3)</f>
        <v>0</v>
      </c>
      <c r="U3" s="108">
        <f t="shared" ref="U3:U51" si="3">G3+S3+T3</f>
        <v>-128611</v>
      </c>
      <c r="V3" s="105"/>
      <c r="W3" s="109">
        <f>(100%-(U3/F3))</f>
        <v>0</v>
      </c>
      <c r="X3" s="110"/>
      <c r="Y3" s="111"/>
      <c r="Z3" s="112">
        <f>+G3+X3+Y3</f>
        <v>-128611</v>
      </c>
      <c r="AA3" s="112">
        <v>0</v>
      </c>
      <c r="AB3" s="113">
        <v>100000</v>
      </c>
      <c r="AC3" s="113">
        <v>100000</v>
      </c>
      <c r="AD3" s="113">
        <v>100000</v>
      </c>
      <c r="AE3" s="113">
        <v>100000</v>
      </c>
      <c r="AF3" s="113"/>
      <c r="AG3" s="153" t="s">
        <v>71</v>
      </c>
      <c r="AH3" s="154"/>
      <c r="AI3" s="154"/>
      <c r="AJ3" s="154"/>
      <c r="AK3" s="154"/>
      <c r="AL3" s="154"/>
      <c r="AM3" s="154"/>
      <c r="AN3" s="154"/>
      <c r="AO3" s="154"/>
      <c r="AP3" s="154"/>
      <c r="AQ3" s="154"/>
      <c r="AR3" s="154"/>
    </row>
    <row r="4" spans="1:46" ht="15" customHeight="1" x14ac:dyDescent="0.25">
      <c r="A4" s="100" t="s">
        <v>72</v>
      </c>
      <c r="B4" s="100" t="s">
        <v>73</v>
      </c>
      <c r="C4" s="100" t="s">
        <v>74</v>
      </c>
      <c r="D4" s="100" t="s">
        <v>75</v>
      </c>
      <c r="E4" s="100" t="s">
        <v>76</v>
      </c>
      <c r="F4" s="114">
        <v>-43503</v>
      </c>
      <c r="G4" s="102">
        <f t="shared" si="0"/>
        <v>-43503</v>
      </c>
      <c r="H4" s="115"/>
      <c r="I4" s="116"/>
      <c r="J4" s="115"/>
      <c r="K4" s="116"/>
      <c r="L4" s="115"/>
      <c r="M4" s="102"/>
      <c r="N4" s="115"/>
      <c r="O4" s="102"/>
      <c r="P4" s="115"/>
      <c r="Q4" s="102"/>
      <c r="R4" s="105"/>
      <c r="S4" s="106">
        <f t="shared" si="1"/>
        <v>0</v>
      </c>
      <c r="T4" s="117">
        <f t="shared" si="2"/>
        <v>0</v>
      </c>
      <c r="U4" s="118">
        <f t="shared" si="3"/>
        <v>-43503</v>
      </c>
      <c r="V4" s="119"/>
      <c r="W4" s="120">
        <f>(100%-(U4/F4))</f>
        <v>0</v>
      </c>
      <c r="X4" s="121"/>
      <c r="Y4" s="111"/>
      <c r="Z4" s="122">
        <f t="shared" ref="Z4:Z51" si="4">+G4+X4+Y4</f>
        <v>-43503</v>
      </c>
      <c r="AA4" s="122">
        <v>0</v>
      </c>
      <c r="AB4" s="113">
        <v>40000</v>
      </c>
      <c r="AC4" s="113">
        <v>40000</v>
      </c>
      <c r="AD4" s="113">
        <v>40000</v>
      </c>
      <c r="AE4" s="113">
        <v>40000</v>
      </c>
      <c r="AF4" s="113">
        <v>40000</v>
      </c>
      <c r="AG4" s="123" t="s">
        <v>77</v>
      </c>
      <c r="AH4" s="123"/>
    </row>
    <row r="5" spans="1:46" ht="15" customHeight="1" x14ac:dyDescent="0.25">
      <c r="A5" s="100" t="s">
        <v>78</v>
      </c>
      <c r="B5" s="100" t="s">
        <v>79</v>
      </c>
      <c r="C5" s="100" t="s">
        <v>74</v>
      </c>
      <c r="D5" s="100" t="s">
        <v>75</v>
      </c>
      <c r="E5" s="100" t="s">
        <v>76</v>
      </c>
      <c r="F5" s="114">
        <v>-197671</v>
      </c>
      <c r="G5" s="102">
        <f t="shared" si="0"/>
        <v>-197671</v>
      </c>
      <c r="H5" s="115"/>
      <c r="I5" s="104"/>
      <c r="J5" s="115"/>
      <c r="K5" s="104"/>
      <c r="L5" s="115"/>
      <c r="M5" s="102"/>
      <c r="N5" s="115"/>
      <c r="O5" s="102"/>
      <c r="P5" s="115"/>
      <c r="Q5" s="104"/>
      <c r="R5" s="105"/>
      <c r="S5" s="106">
        <f t="shared" si="1"/>
        <v>0</v>
      </c>
      <c r="T5" s="117">
        <f t="shared" si="2"/>
        <v>0</v>
      </c>
      <c r="U5" s="118">
        <f t="shared" si="3"/>
        <v>-197671</v>
      </c>
      <c r="V5" s="119"/>
      <c r="W5" s="120">
        <f>(100%-(U5/F5))</f>
        <v>0</v>
      </c>
      <c r="X5" s="121"/>
      <c r="Y5" s="111"/>
      <c r="Z5" s="122">
        <f t="shared" si="4"/>
        <v>-197671</v>
      </c>
      <c r="AA5" s="122">
        <v>0</v>
      </c>
      <c r="AB5" s="113">
        <v>180000</v>
      </c>
      <c r="AC5" s="113">
        <v>180000</v>
      </c>
      <c r="AD5" s="113">
        <v>180000</v>
      </c>
      <c r="AE5" s="113">
        <v>180000</v>
      </c>
      <c r="AF5" s="113">
        <v>180000</v>
      </c>
      <c r="AG5" s="123" t="s">
        <v>80</v>
      </c>
      <c r="AH5" s="123"/>
    </row>
    <row r="6" spans="1:46" ht="51" customHeight="1" x14ac:dyDescent="0.25">
      <c r="A6" s="100" t="s">
        <v>81</v>
      </c>
      <c r="B6" s="100" t="s">
        <v>82</v>
      </c>
      <c r="C6" s="100" t="s">
        <v>83</v>
      </c>
      <c r="D6" s="100" t="s">
        <v>84</v>
      </c>
      <c r="E6" s="100" t="s">
        <v>85</v>
      </c>
      <c r="F6" s="114">
        <v>-419585</v>
      </c>
      <c r="G6" s="102">
        <f t="shared" si="0"/>
        <v>-419585</v>
      </c>
      <c r="H6" s="115"/>
      <c r="I6" s="104"/>
      <c r="J6" s="115"/>
      <c r="K6" s="104"/>
      <c r="L6" s="115"/>
      <c r="M6" s="102"/>
      <c r="N6" s="115"/>
      <c r="O6" s="102"/>
      <c r="P6" s="115"/>
      <c r="Q6" s="104"/>
      <c r="R6" s="105"/>
      <c r="S6" s="106">
        <f t="shared" si="1"/>
        <v>0</v>
      </c>
      <c r="T6" s="117">
        <f t="shared" si="2"/>
        <v>0</v>
      </c>
      <c r="U6" s="118">
        <f t="shared" si="3"/>
        <v>-419585</v>
      </c>
      <c r="V6" s="105"/>
      <c r="W6" s="120">
        <v>0</v>
      </c>
      <c r="X6" s="121"/>
      <c r="Y6" s="111"/>
      <c r="Z6" s="122">
        <f t="shared" si="4"/>
        <v>-419585</v>
      </c>
      <c r="AA6" s="122">
        <v>0</v>
      </c>
      <c r="AB6" s="113">
        <v>0</v>
      </c>
      <c r="AC6" s="113">
        <v>0</v>
      </c>
      <c r="AD6" s="113">
        <v>0</v>
      </c>
      <c r="AE6" s="113">
        <v>0</v>
      </c>
      <c r="AF6" s="113">
        <v>0</v>
      </c>
      <c r="AG6" s="153" t="s">
        <v>86</v>
      </c>
      <c r="AH6" s="154"/>
      <c r="AI6" s="154"/>
      <c r="AJ6" s="154"/>
      <c r="AK6" s="154"/>
      <c r="AL6" s="154"/>
      <c r="AM6" s="154"/>
      <c r="AN6" s="154"/>
      <c r="AO6" s="154"/>
      <c r="AP6" s="154"/>
      <c r="AQ6" s="154"/>
      <c r="AR6" s="154"/>
      <c r="AS6" s="154"/>
    </row>
    <row r="7" spans="1:46" ht="15" customHeight="1" x14ac:dyDescent="0.25">
      <c r="A7" s="99" t="s">
        <v>87</v>
      </c>
      <c r="B7" s="99" t="s">
        <v>88</v>
      </c>
      <c r="C7" s="99"/>
      <c r="D7" s="100" t="s">
        <v>69</v>
      </c>
      <c r="E7" s="100" t="s">
        <v>70</v>
      </c>
      <c r="F7" s="114">
        <v>-124719</v>
      </c>
      <c r="G7" s="102">
        <f t="shared" si="0"/>
        <v>-124719</v>
      </c>
      <c r="H7" s="115"/>
      <c r="I7" s="104"/>
      <c r="J7" s="115"/>
      <c r="K7" s="104"/>
      <c r="L7" s="115"/>
      <c r="M7" s="102"/>
      <c r="N7" s="115"/>
      <c r="O7" s="102"/>
      <c r="P7" s="115"/>
      <c r="Q7" s="104"/>
      <c r="R7" s="105"/>
      <c r="S7" s="106">
        <f t="shared" si="1"/>
        <v>0</v>
      </c>
      <c r="T7" s="117">
        <f t="shared" si="2"/>
        <v>0</v>
      </c>
      <c r="U7" s="118">
        <f t="shared" si="3"/>
        <v>-124719</v>
      </c>
      <c r="V7" s="105"/>
      <c r="W7" s="120">
        <v>0</v>
      </c>
      <c r="X7" s="121"/>
      <c r="Y7" s="111"/>
      <c r="Z7" s="122">
        <f t="shared" si="4"/>
        <v>-124719</v>
      </c>
      <c r="AA7" s="122">
        <v>0</v>
      </c>
      <c r="AB7" s="113">
        <v>120000</v>
      </c>
      <c r="AC7" s="113">
        <v>120000</v>
      </c>
      <c r="AD7" s="113">
        <v>120000</v>
      </c>
      <c r="AE7" s="113">
        <v>120000</v>
      </c>
      <c r="AF7" s="113"/>
      <c r="AG7" s="124" t="s">
        <v>89</v>
      </c>
      <c r="AH7" s="123"/>
    </row>
    <row r="8" spans="1:46" ht="15" customHeight="1" x14ac:dyDescent="0.25">
      <c r="A8" s="100" t="s">
        <v>90</v>
      </c>
      <c r="B8" s="100" t="s">
        <v>91</v>
      </c>
      <c r="C8" s="100" t="s">
        <v>92</v>
      </c>
      <c r="D8" s="100" t="s">
        <v>93</v>
      </c>
      <c r="E8" s="100" t="s">
        <v>94</v>
      </c>
      <c r="F8" s="114">
        <v>-24409.53</v>
      </c>
      <c r="G8" s="125">
        <f t="shared" si="0"/>
        <v>-24409.53</v>
      </c>
      <c r="H8" s="115"/>
      <c r="I8" s="104"/>
      <c r="J8" s="115"/>
      <c r="K8" s="104"/>
      <c r="L8" s="115"/>
      <c r="M8" s="102"/>
      <c r="N8" s="115"/>
      <c r="O8" s="102"/>
      <c r="P8" s="115"/>
      <c r="Q8" s="104"/>
      <c r="R8" s="105"/>
      <c r="S8" s="106">
        <f t="shared" si="1"/>
        <v>0</v>
      </c>
      <c r="T8" s="117">
        <f t="shared" si="2"/>
        <v>0</v>
      </c>
      <c r="U8" s="118">
        <f t="shared" si="3"/>
        <v>-24409.53</v>
      </c>
      <c r="V8" s="105"/>
      <c r="W8" s="120">
        <f>(100%-(U8/F8))</f>
        <v>0</v>
      </c>
      <c r="X8" s="122">
        <v>24410</v>
      </c>
      <c r="Y8" s="111"/>
      <c r="Z8" s="122">
        <f t="shared" si="4"/>
        <v>0.47000000000116415</v>
      </c>
      <c r="AA8" s="122">
        <v>24410</v>
      </c>
      <c r="AB8" s="113">
        <v>0</v>
      </c>
      <c r="AC8" s="113">
        <v>0</v>
      </c>
      <c r="AD8" s="113">
        <v>0</v>
      </c>
      <c r="AE8" s="113">
        <v>0</v>
      </c>
      <c r="AF8" s="113">
        <v>0</v>
      </c>
      <c r="AG8" s="123" t="s">
        <v>95</v>
      </c>
      <c r="AH8" s="123"/>
    </row>
    <row r="9" spans="1:46" ht="15" customHeight="1" x14ac:dyDescent="0.25">
      <c r="A9" s="100" t="s">
        <v>96</v>
      </c>
      <c r="B9" s="100" t="s">
        <v>97</v>
      </c>
      <c r="C9" s="100" t="s">
        <v>92</v>
      </c>
      <c r="D9" s="100" t="s">
        <v>93</v>
      </c>
      <c r="E9" s="100" t="s">
        <v>94</v>
      </c>
      <c r="F9" s="114">
        <v>-4657.72</v>
      </c>
      <c r="G9" s="102">
        <f t="shared" si="0"/>
        <v>-4657.72</v>
      </c>
      <c r="H9" s="115"/>
      <c r="I9" s="104"/>
      <c r="J9" s="115"/>
      <c r="K9" s="104"/>
      <c r="L9" s="115"/>
      <c r="M9" s="102"/>
      <c r="N9" s="115"/>
      <c r="O9" s="102"/>
      <c r="P9" s="115"/>
      <c r="Q9" s="104"/>
      <c r="R9" s="105"/>
      <c r="S9" s="106">
        <f t="shared" si="1"/>
        <v>0</v>
      </c>
      <c r="T9" s="117">
        <f t="shared" si="2"/>
        <v>0</v>
      </c>
      <c r="U9" s="118">
        <f t="shared" si="3"/>
        <v>-4657.72</v>
      </c>
      <c r="V9" s="105"/>
      <c r="W9" s="120">
        <f>(100%-(U9/F9))</f>
        <v>0</v>
      </c>
      <c r="X9" s="122"/>
      <c r="Y9" s="111"/>
      <c r="Z9" s="122">
        <f t="shared" si="4"/>
        <v>-4657.72</v>
      </c>
      <c r="AA9" s="122">
        <v>0</v>
      </c>
      <c r="AB9" s="113">
        <v>4658</v>
      </c>
      <c r="AC9" s="113">
        <v>4658</v>
      </c>
      <c r="AD9" s="113">
        <v>4658</v>
      </c>
      <c r="AE9" s="113">
        <v>4658</v>
      </c>
      <c r="AF9" s="113">
        <v>4658</v>
      </c>
      <c r="AG9" s="124" t="s">
        <v>98</v>
      </c>
      <c r="AH9" s="123"/>
    </row>
    <row r="10" spans="1:46" ht="15" customHeight="1" x14ac:dyDescent="0.25">
      <c r="A10" s="100" t="s">
        <v>99</v>
      </c>
      <c r="B10" s="100" t="s">
        <v>100</v>
      </c>
      <c r="C10" s="100" t="s">
        <v>74</v>
      </c>
      <c r="D10" s="100" t="s">
        <v>101</v>
      </c>
      <c r="E10" s="100" t="s">
        <v>102</v>
      </c>
      <c r="F10" s="114">
        <v>-63755</v>
      </c>
      <c r="G10" s="102">
        <f t="shared" si="0"/>
        <v>-63755</v>
      </c>
      <c r="H10" s="115"/>
      <c r="I10" s="104"/>
      <c r="J10" s="115"/>
      <c r="K10" s="104"/>
      <c r="L10" s="115"/>
      <c r="M10" s="102"/>
      <c r="N10" s="115"/>
      <c r="O10" s="102"/>
      <c r="P10" s="115"/>
      <c r="Q10" s="104"/>
      <c r="R10" s="105"/>
      <c r="S10" s="106">
        <f t="shared" si="1"/>
        <v>0</v>
      </c>
      <c r="T10" s="117">
        <f t="shared" si="2"/>
        <v>0</v>
      </c>
      <c r="U10" s="118">
        <f t="shared" si="3"/>
        <v>-63755</v>
      </c>
      <c r="V10" s="105"/>
      <c r="W10" s="120">
        <f>(100%-(U10/F10))</f>
        <v>0</v>
      </c>
      <c r="X10" s="122"/>
      <c r="Y10" s="111"/>
      <c r="Z10" s="122">
        <f t="shared" si="4"/>
        <v>-63755</v>
      </c>
      <c r="AA10" s="122">
        <v>0</v>
      </c>
      <c r="AB10" s="113">
        <v>60000</v>
      </c>
      <c r="AC10" s="113">
        <v>60000</v>
      </c>
      <c r="AD10" s="113">
        <v>60000</v>
      </c>
      <c r="AE10" s="113">
        <v>60000</v>
      </c>
      <c r="AF10" s="113">
        <v>60000</v>
      </c>
      <c r="AG10" s="174" t="s">
        <v>103</v>
      </c>
      <c r="AH10" s="170"/>
      <c r="AI10" s="170"/>
      <c r="AJ10" s="170"/>
      <c r="AK10" s="170"/>
      <c r="AL10" s="170"/>
      <c r="AM10" s="170"/>
      <c r="AN10" s="170"/>
      <c r="AO10" s="170"/>
      <c r="AP10" s="170"/>
    </row>
    <row r="11" spans="1:46" ht="15" customHeight="1" x14ac:dyDescent="0.25">
      <c r="A11" s="100" t="s">
        <v>104</v>
      </c>
      <c r="B11" s="100" t="s">
        <v>105</v>
      </c>
      <c r="C11" s="100" t="s">
        <v>106</v>
      </c>
      <c r="E11" s="100" t="s">
        <v>76</v>
      </c>
      <c r="F11" s="114">
        <v>-1670455</v>
      </c>
      <c r="G11" s="125">
        <f t="shared" si="0"/>
        <v>-1670455</v>
      </c>
      <c r="H11" s="115"/>
      <c r="I11" s="104"/>
      <c r="J11" s="115"/>
      <c r="K11" s="104"/>
      <c r="L11" s="115"/>
      <c r="M11" s="102"/>
      <c r="N11" s="115"/>
      <c r="O11" s="102"/>
      <c r="P11" s="115"/>
      <c r="Q11" s="104"/>
      <c r="R11" s="105"/>
      <c r="S11" s="106">
        <f t="shared" si="1"/>
        <v>0</v>
      </c>
      <c r="T11" s="117">
        <f t="shared" si="2"/>
        <v>0</v>
      </c>
      <c r="U11" s="118">
        <f t="shared" si="3"/>
        <v>-1670455</v>
      </c>
      <c r="V11" s="105"/>
      <c r="W11" s="120">
        <f>(100%-(U11/F11))</f>
        <v>0</v>
      </c>
      <c r="X11" s="122">
        <v>500000</v>
      </c>
      <c r="Y11" s="111"/>
      <c r="Z11" s="122">
        <f t="shared" si="4"/>
        <v>-1170455</v>
      </c>
      <c r="AA11" s="122">
        <v>500000</v>
      </c>
      <c r="AB11" s="113">
        <v>800000</v>
      </c>
      <c r="AC11" s="113">
        <v>800000</v>
      </c>
      <c r="AD11" s="113">
        <v>800000</v>
      </c>
      <c r="AE11" s="113">
        <v>800000</v>
      </c>
      <c r="AF11" s="126">
        <v>800000</v>
      </c>
      <c r="AG11" s="124" t="s">
        <v>107</v>
      </c>
      <c r="AH11" s="123"/>
    </row>
    <row r="12" spans="1:46" ht="15" customHeight="1" x14ac:dyDescent="0.25">
      <c r="A12" s="100" t="s">
        <v>108</v>
      </c>
      <c r="B12" s="100" t="s">
        <v>109</v>
      </c>
      <c r="C12" s="100" t="s">
        <v>74</v>
      </c>
      <c r="D12" s="100" t="s">
        <v>75</v>
      </c>
      <c r="E12" s="100" t="s">
        <v>76</v>
      </c>
      <c r="F12" s="114">
        <v>-309881</v>
      </c>
      <c r="G12" s="102">
        <f t="shared" si="0"/>
        <v>-309881</v>
      </c>
      <c r="H12" s="115"/>
      <c r="I12" s="104"/>
      <c r="J12" s="115"/>
      <c r="K12" s="104"/>
      <c r="L12" s="115"/>
      <c r="M12" s="102"/>
      <c r="N12" s="115"/>
      <c r="O12" s="102"/>
      <c r="P12" s="115"/>
      <c r="Q12" s="104"/>
      <c r="R12" s="105"/>
      <c r="S12" s="106">
        <f t="shared" si="1"/>
        <v>0</v>
      </c>
      <c r="T12" s="117">
        <f t="shared" si="2"/>
        <v>0</v>
      </c>
      <c r="U12" s="118">
        <f t="shared" si="3"/>
        <v>-309881</v>
      </c>
      <c r="V12" s="105"/>
      <c r="W12" s="120">
        <f>(100%-(U12/F12))</f>
        <v>0</v>
      </c>
      <c r="X12" s="122"/>
      <c r="Y12" s="111"/>
      <c r="Z12" s="122">
        <f t="shared" si="4"/>
        <v>-309881</v>
      </c>
      <c r="AA12" s="122">
        <v>0</v>
      </c>
      <c r="AB12" s="113">
        <v>300000</v>
      </c>
      <c r="AC12" s="113">
        <v>300000</v>
      </c>
      <c r="AD12" s="113">
        <v>300000</v>
      </c>
      <c r="AE12" s="113">
        <v>300000</v>
      </c>
      <c r="AF12" s="126">
        <v>300000</v>
      </c>
      <c r="AG12" s="123" t="s">
        <v>110</v>
      </c>
      <c r="AH12" s="123"/>
    </row>
    <row r="13" spans="1:46" ht="15" customHeight="1" x14ac:dyDescent="0.25">
      <c r="A13" s="100" t="s">
        <v>111</v>
      </c>
      <c r="B13" s="100" t="s">
        <v>112</v>
      </c>
      <c r="C13" s="100" t="s">
        <v>74</v>
      </c>
      <c r="D13" s="100" t="s">
        <v>75</v>
      </c>
      <c r="E13" s="100" t="s">
        <v>76</v>
      </c>
      <c r="F13" s="114">
        <v>-7859</v>
      </c>
      <c r="G13" s="102">
        <f t="shared" si="0"/>
        <v>-7859</v>
      </c>
      <c r="H13" s="115"/>
      <c r="I13" s="104"/>
      <c r="J13" s="115"/>
      <c r="K13" s="104"/>
      <c r="L13" s="115"/>
      <c r="M13" s="102"/>
      <c r="N13" s="115"/>
      <c r="O13" s="102"/>
      <c r="P13" s="115"/>
      <c r="Q13" s="104"/>
      <c r="R13" s="105"/>
      <c r="S13" s="106">
        <f t="shared" si="1"/>
        <v>0</v>
      </c>
      <c r="T13" s="117">
        <f t="shared" si="2"/>
        <v>0</v>
      </c>
      <c r="U13" s="118">
        <f t="shared" si="3"/>
        <v>-7859</v>
      </c>
      <c r="V13" s="105"/>
      <c r="W13" s="120">
        <v>0</v>
      </c>
      <c r="X13" s="122"/>
      <c r="Y13" s="111"/>
      <c r="Z13" s="122">
        <f t="shared" si="4"/>
        <v>-7859</v>
      </c>
      <c r="AA13" s="122">
        <v>0</v>
      </c>
      <c r="AB13" s="113">
        <v>7859</v>
      </c>
      <c r="AC13" s="113">
        <v>7859</v>
      </c>
      <c r="AD13" s="113">
        <v>7859</v>
      </c>
      <c r="AE13" s="113">
        <v>7859</v>
      </c>
      <c r="AF13" s="113">
        <v>7859</v>
      </c>
      <c r="AG13" s="123" t="s">
        <v>113</v>
      </c>
      <c r="AH13" s="123"/>
    </row>
    <row r="14" spans="1:46" ht="15" customHeight="1" x14ac:dyDescent="0.25">
      <c r="A14" s="100" t="s">
        <v>114</v>
      </c>
      <c r="B14" s="100" t="s">
        <v>115</v>
      </c>
      <c r="C14" s="100" t="s">
        <v>92</v>
      </c>
      <c r="D14" s="100" t="s">
        <v>116</v>
      </c>
      <c r="E14" s="100" t="s">
        <v>76</v>
      </c>
      <c r="F14" s="114">
        <v>-100000</v>
      </c>
      <c r="G14" s="125">
        <f t="shared" si="0"/>
        <v>-100000</v>
      </c>
      <c r="H14" s="115"/>
      <c r="I14" s="104"/>
      <c r="J14" s="115"/>
      <c r="K14" s="104"/>
      <c r="L14" s="115"/>
      <c r="M14" s="102"/>
      <c r="N14" s="115"/>
      <c r="O14" s="102"/>
      <c r="P14" s="115"/>
      <c r="Q14" s="104"/>
      <c r="R14" s="105"/>
      <c r="S14" s="106">
        <f t="shared" si="1"/>
        <v>0</v>
      </c>
      <c r="T14" s="117">
        <f t="shared" si="2"/>
        <v>0</v>
      </c>
      <c r="U14" s="118">
        <f t="shared" si="3"/>
        <v>-100000</v>
      </c>
      <c r="V14" s="105"/>
      <c r="W14" s="120">
        <f t="shared" ref="W14:W38" si="5">(100%-(U14/F14))</f>
        <v>0</v>
      </c>
      <c r="X14" s="122">
        <v>100000</v>
      </c>
      <c r="Y14" s="111"/>
      <c r="Z14" s="122">
        <f t="shared" si="4"/>
        <v>0</v>
      </c>
      <c r="AA14" s="122">
        <v>100000</v>
      </c>
      <c r="AB14" s="113">
        <v>0</v>
      </c>
      <c r="AC14" s="113">
        <v>0</v>
      </c>
      <c r="AD14" s="113">
        <v>0</v>
      </c>
      <c r="AE14" s="113">
        <v>0</v>
      </c>
      <c r="AF14" s="113">
        <v>0</v>
      </c>
      <c r="AG14" s="123" t="s">
        <v>117</v>
      </c>
      <c r="AH14" s="123"/>
    </row>
    <row r="15" spans="1:46" ht="33.75" customHeight="1" x14ac:dyDescent="0.25">
      <c r="A15" s="100" t="s">
        <v>118</v>
      </c>
      <c r="B15" s="100" t="s">
        <v>119</v>
      </c>
      <c r="C15" s="100" t="s">
        <v>83</v>
      </c>
      <c r="D15" s="100" t="s">
        <v>120</v>
      </c>
      <c r="E15" s="100" t="s">
        <v>121</v>
      </c>
      <c r="F15" s="114">
        <v>-178853.48</v>
      </c>
      <c r="G15" s="102">
        <f t="shared" si="0"/>
        <v>-178853.48</v>
      </c>
      <c r="H15" s="115"/>
      <c r="I15" s="104"/>
      <c r="J15" s="115"/>
      <c r="K15" s="104"/>
      <c r="L15" s="115"/>
      <c r="M15" s="102"/>
      <c r="N15" s="115"/>
      <c r="O15" s="102"/>
      <c r="P15" s="115"/>
      <c r="Q15" s="104"/>
      <c r="R15" s="105"/>
      <c r="S15" s="106">
        <f t="shared" si="1"/>
        <v>0</v>
      </c>
      <c r="T15" s="117">
        <f t="shared" si="2"/>
        <v>0</v>
      </c>
      <c r="U15" s="118">
        <f t="shared" si="3"/>
        <v>-178853.48</v>
      </c>
      <c r="V15" s="105"/>
      <c r="W15" s="120">
        <f t="shared" si="5"/>
        <v>0</v>
      </c>
      <c r="X15" s="122">
        <v>178853</v>
      </c>
      <c r="Y15" s="111"/>
      <c r="Z15" s="122">
        <f t="shared" si="4"/>
        <v>-0.48000000001047738</v>
      </c>
      <c r="AA15" s="122">
        <v>0</v>
      </c>
      <c r="AB15" s="113">
        <v>0</v>
      </c>
      <c r="AC15" s="113">
        <v>0</v>
      </c>
      <c r="AD15" s="113">
        <v>0</v>
      </c>
      <c r="AE15" s="113">
        <v>0</v>
      </c>
      <c r="AF15" s="113">
        <v>0</v>
      </c>
      <c r="AG15" s="167" t="s">
        <v>122</v>
      </c>
      <c r="AH15" s="168"/>
      <c r="AI15" s="168"/>
      <c r="AJ15" s="168"/>
      <c r="AK15" s="168"/>
      <c r="AL15" s="168"/>
      <c r="AM15" s="168"/>
      <c r="AN15" s="168"/>
      <c r="AO15" s="168"/>
      <c r="AP15" s="168"/>
      <c r="AQ15" s="168"/>
      <c r="AR15" s="168"/>
      <c r="AS15" s="168"/>
      <c r="AT15" s="168"/>
    </row>
    <row r="16" spans="1:46" ht="15" customHeight="1" x14ac:dyDescent="0.25">
      <c r="A16" s="100" t="s">
        <v>123</v>
      </c>
      <c r="B16" s="100" t="s">
        <v>124</v>
      </c>
      <c r="C16" s="100" t="s">
        <v>83</v>
      </c>
      <c r="D16" s="100" t="s">
        <v>125</v>
      </c>
      <c r="E16" s="100" t="s">
        <v>121</v>
      </c>
      <c r="F16" s="114">
        <v>-41547</v>
      </c>
      <c r="G16" s="102">
        <f t="shared" si="0"/>
        <v>-41547</v>
      </c>
      <c r="H16" s="115"/>
      <c r="I16" s="104"/>
      <c r="J16" s="115"/>
      <c r="K16" s="104"/>
      <c r="L16" s="115"/>
      <c r="M16" s="102"/>
      <c r="N16" s="115"/>
      <c r="O16" s="102"/>
      <c r="P16" s="115"/>
      <c r="Q16" s="104"/>
      <c r="R16" s="105"/>
      <c r="S16" s="106">
        <f t="shared" si="1"/>
        <v>0</v>
      </c>
      <c r="T16" s="117">
        <f t="shared" si="2"/>
        <v>0</v>
      </c>
      <c r="U16" s="118">
        <f t="shared" si="3"/>
        <v>-41547</v>
      </c>
      <c r="V16" s="105"/>
      <c r="W16" s="120">
        <f t="shared" si="5"/>
        <v>0</v>
      </c>
      <c r="X16" s="122"/>
      <c r="Y16" s="111"/>
      <c r="Z16" s="122">
        <f t="shared" si="4"/>
        <v>-41547</v>
      </c>
      <c r="AA16" s="122">
        <v>0</v>
      </c>
      <c r="AB16" s="113">
        <v>40000</v>
      </c>
      <c r="AC16" s="113">
        <v>40000</v>
      </c>
      <c r="AD16" s="113">
        <v>40000</v>
      </c>
      <c r="AE16" s="113">
        <v>40000</v>
      </c>
      <c r="AF16" s="113">
        <v>40000</v>
      </c>
      <c r="AG16" s="124" t="s">
        <v>126</v>
      </c>
      <c r="AH16" s="123"/>
    </row>
    <row r="17" spans="1:34" ht="15" x14ac:dyDescent="0.25">
      <c r="A17" s="100" t="s">
        <v>127</v>
      </c>
      <c r="B17" s="100" t="s">
        <v>128</v>
      </c>
      <c r="C17" s="100" t="s">
        <v>74</v>
      </c>
      <c r="D17" s="100" t="s">
        <v>120</v>
      </c>
      <c r="E17" s="100" t="s">
        <v>121</v>
      </c>
      <c r="F17" s="114">
        <v>-280340</v>
      </c>
      <c r="G17" s="102">
        <f t="shared" si="0"/>
        <v>-280340</v>
      </c>
      <c r="H17" s="115"/>
      <c r="I17" s="104"/>
      <c r="J17" s="115"/>
      <c r="K17" s="104"/>
      <c r="L17" s="115"/>
      <c r="M17" s="102"/>
      <c r="N17" s="115"/>
      <c r="O17" s="102"/>
      <c r="P17" s="115"/>
      <c r="Q17" s="104"/>
      <c r="R17" s="105"/>
      <c r="S17" s="106">
        <f t="shared" si="1"/>
        <v>0</v>
      </c>
      <c r="T17" s="117">
        <f t="shared" si="2"/>
        <v>0</v>
      </c>
      <c r="U17" s="118">
        <f t="shared" si="3"/>
        <v>-280340</v>
      </c>
      <c r="V17" s="105"/>
      <c r="W17" s="120">
        <f t="shared" si="5"/>
        <v>0</v>
      </c>
      <c r="X17" s="122">
        <v>280340</v>
      </c>
      <c r="Y17" s="111"/>
      <c r="Z17" s="122">
        <f t="shared" si="4"/>
        <v>0</v>
      </c>
      <c r="AA17" s="122">
        <v>280340</v>
      </c>
      <c r="AB17" s="113">
        <v>0</v>
      </c>
      <c r="AC17" s="113">
        <v>0</v>
      </c>
      <c r="AD17" s="113">
        <v>0</v>
      </c>
      <c r="AE17" s="113">
        <v>0</v>
      </c>
      <c r="AF17" s="113">
        <v>0</v>
      </c>
      <c r="AG17" s="124" t="s">
        <v>129</v>
      </c>
      <c r="AH17" s="123"/>
    </row>
    <row r="18" spans="1:34" x14ac:dyDescent="0.3">
      <c r="A18" s="100" t="s">
        <v>130</v>
      </c>
      <c r="B18" s="100" t="s">
        <v>131</v>
      </c>
      <c r="C18" s="100" t="s">
        <v>92</v>
      </c>
      <c r="D18" s="100" t="s">
        <v>132</v>
      </c>
      <c r="E18" s="100" t="s">
        <v>76</v>
      </c>
      <c r="F18" s="114">
        <v>-886402</v>
      </c>
      <c r="G18" s="102">
        <f t="shared" si="0"/>
        <v>-886402</v>
      </c>
      <c r="H18" s="115">
        <v>580601</v>
      </c>
      <c r="I18" s="104"/>
      <c r="J18" s="115"/>
      <c r="K18" s="116"/>
      <c r="L18" s="127"/>
      <c r="M18" s="102"/>
      <c r="N18" s="115"/>
      <c r="O18" s="102"/>
      <c r="P18" s="115"/>
      <c r="Q18" s="104"/>
      <c r="R18" s="105"/>
      <c r="S18" s="106">
        <f t="shared" si="1"/>
        <v>580601</v>
      </c>
      <c r="T18" s="117">
        <f t="shared" si="2"/>
        <v>0</v>
      </c>
      <c r="U18" s="118">
        <f t="shared" si="3"/>
        <v>-305801</v>
      </c>
      <c r="V18" s="105"/>
      <c r="W18" s="120">
        <f t="shared" si="5"/>
        <v>0.65500867552194153</v>
      </c>
      <c r="X18" s="122">
        <v>580601</v>
      </c>
      <c r="Y18" s="111"/>
      <c r="Z18" s="122">
        <f t="shared" si="4"/>
        <v>-305801</v>
      </c>
      <c r="AA18" s="122">
        <v>0</v>
      </c>
      <c r="AB18" s="113">
        <v>0</v>
      </c>
      <c r="AC18" s="113">
        <v>0</v>
      </c>
      <c r="AD18" s="113">
        <v>0</v>
      </c>
      <c r="AE18" s="113">
        <v>0</v>
      </c>
      <c r="AF18" s="113">
        <v>0</v>
      </c>
      <c r="AG18" s="123" t="s">
        <v>133</v>
      </c>
      <c r="AH18" s="123"/>
    </row>
    <row r="19" spans="1:34" ht="15" x14ac:dyDescent="0.25">
      <c r="A19" s="100" t="s">
        <v>134</v>
      </c>
      <c r="B19" s="100" t="s">
        <v>135</v>
      </c>
      <c r="C19" s="100" t="s">
        <v>92</v>
      </c>
      <c r="D19" s="100" t="s">
        <v>136</v>
      </c>
      <c r="E19" s="100" t="s">
        <v>137</v>
      </c>
      <c r="F19" s="114">
        <v>-9284</v>
      </c>
      <c r="G19" s="102">
        <f t="shared" si="0"/>
        <v>-9284</v>
      </c>
      <c r="H19" s="115"/>
      <c r="I19" s="104"/>
      <c r="J19" s="115"/>
      <c r="K19" s="104"/>
      <c r="L19" s="115"/>
      <c r="M19" s="102"/>
      <c r="N19" s="115"/>
      <c r="O19" s="102"/>
      <c r="P19" s="115"/>
      <c r="Q19" s="104"/>
      <c r="R19" s="105"/>
      <c r="S19" s="106">
        <f t="shared" si="1"/>
        <v>0</v>
      </c>
      <c r="T19" s="117">
        <f t="shared" si="2"/>
        <v>0</v>
      </c>
      <c r="U19" s="118">
        <f t="shared" si="3"/>
        <v>-9284</v>
      </c>
      <c r="V19" s="105"/>
      <c r="W19" s="120">
        <f t="shared" si="5"/>
        <v>0</v>
      </c>
      <c r="X19" s="122"/>
      <c r="Y19" s="111"/>
      <c r="Z19" s="122">
        <f t="shared" si="4"/>
        <v>-9284</v>
      </c>
      <c r="AA19" s="122">
        <v>0</v>
      </c>
      <c r="AB19" s="113">
        <v>10000</v>
      </c>
      <c r="AC19" s="113">
        <v>10000</v>
      </c>
      <c r="AD19" s="113">
        <v>10000</v>
      </c>
      <c r="AE19" s="113">
        <v>10000</v>
      </c>
      <c r="AF19" s="113">
        <v>10000</v>
      </c>
      <c r="AG19" s="123" t="s">
        <v>138</v>
      </c>
      <c r="AH19" s="123"/>
    </row>
    <row r="20" spans="1:34" x14ac:dyDescent="0.3">
      <c r="A20" s="100" t="s">
        <v>139</v>
      </c>
      <c r="B20" s="100" t="s">
        <v>140</v>
      </c>
      <c r="C20" s="100" t="s">
        <v>92</v>
      </c>
      <c r="D20" s="100" t="s">
        <v>136</v>
      </c>
      <c r="E20" s="100" t="s">
        <v>137</v>
      </c>
      <c r="F20" s="114">
        <v>-3486</v>
      </c>
      <c r="G20" s="102">
        <f t="shared" si="0"/>
        <v>-3486</v>
      </c>
      <c r="H20" s="115"/>
      <c r="I20" s="104"/>
      <c r="J20" s="115"/>
      <c r="K20" s="104"/>
      <c r="L20" s="115"/>
      <c r="M20" s="102"/>
      <c r="N20" s="115"/>
      <c r="O20" s="102"/>
      <c r="P20" s="115"/>
      <c r="Q20" s="104"/>
      <c r="R20" s="105"/>
      <c r="S20" s="106">
        <f t="shared" si="1"/>
        <v>0</v>
      </c>
      <c r="T20" s="117">
        <f t="shared" si="2"/>
        <v>0</v>
      </c>
      <c r="U20" s="118">
        <f t="shared" si="3"/>
        <v>-3486</v>
      </c>
      <c r="V20" s="105"/>
      <c r="W20" s="120">
        <f t="shared" si="5"/>
        <v>0</v>
      </c>
      <c r="X20" s="122"/>
      <c r="Y20" s="111"/>
      <c r="Z20" s="122">
        <f t="shared" si="4"/>
        <v>-3486</v>
      </c>
      <c r="AA20" s="122">
        <v>0</v>
      </c>
      <c r="AB20" s="113">
        <v>3486</v>
      </c>
      <c r="AC20" s="113">
        <v>3486</v>
      </c>
      <c r="AD20" s="113">
        <v>3486</v>
      </c>
      <c r="AE20" s="113">
        <v>3486</v>
      </c>
      <c r="AF20" s="113">
        <v>3486</v>
      </c>
      <c r="AG20" s="124" t="s">
        <v>141</v>
      </c>
      <c r="AH20" s="123"/>
    </row>
    <row r="21" spans="1:34" x14ac:dyDescent="0.3">
      <c r="B21" s="100" t="s">
        <v>142</v>
      </c>
      <c r="F21" s="114">
        <v>-100000</v>
      </c>
      <c r="G21" s="102">
        <f t="shared" si="0"/>
        <v>-100000</v>
      </c>
      <c r="H21" s="115"/>
      <c r="I21" s="104"/>
      <c r="J21" s="115"/>
      <c r="K21" s="104"/>
      <c r="L21" s="115"/>
      <c r="M21" s="102"/>
      <c r="N21" s="115"/>
      <c r="O21" s="102"/>
      <c r="P21" s="115"/>
      <c r="Q21" s="104"/>
      <c r="R21" s="105"/>
      <c r="S21" s="106"/>
      <c r="T21" s="117"/>
      <c r="U21" s="118"/>
      <c r="V21" s="105"/>
      <c r="W21" s="120"/>
      <c r="X21" s="122">
        <v>100000</v>
      </c>
      <c r="Y21" s="111"/>
      <c r="Z21" s="122">
        <f t="shared" si="4"/>
        <v>0</v>
      </c>
      <c r="AA21" s="122">
        <v>0</v>
      </c>
      <c r="AB21" s="113">
        <v>0</v>
      </c>
      <c r="AC21" s="113">
        <v>0</v>
      </c>
      <c r="AD21" s="113">
        <v>0</v>
      </c>
      <c r="AE21" s="113">
        <v>0</v>
      </c>
      <c r="AF21" s="113">
        <v>0</v>
      </c>
      <c r="AG21" s="124" t="s">
        <v>143</v>
      </c>
      <c r="AH21" s="123"/>
    </row>
    <row r="22" spans="1:34" x14ac:dyDescent="0.3">
      <c r="A22" s="100" t="s">
        <v>144</v>
      </c>
      <c r="B22" s="100" t="s">
        <v>142</v>
      </c>
      <c r="C22" s="100" t="s">
        <v>106</v>
      </c>
      <c r="E22" s="100" t="s">
        <v>76</v>
      </c>
      <c r="F22" s="114">
        <f>-1618900.45</f>
        <v>-1618900.45</v>
      </c>
      <c r="G22" s="128">
        <f t="shared" si="0"/>
        <v>-1618900.45</v>
      </c>
      <c r="H22" s="115"/>
      <c r="I22" s="104"/>
      <c r="J22" s="115"/>
      <c r="K22" s="104"/>
      <c r="L22" s="115"/>
      <c r="M22" s="102"/>
      <c r="N22" s="115"/>
      <c r="O22" s="102"/>
      <c r="P22" s="115"/>
      <c r="Q22" s="104"/>
      <c r="R22" s="105"/>
      <c r="S22" s="106">
        <f t="shared" si="1"/>
        <v>0</v>
      </c>
      <c r="T22" s="117">
        <f t="shared" si="2"/>
        <v>0</v>
      </c>
      <c r="U22" s="118">
        <f t="shared" si="3"/>
        <v>-1618900.45</v>
      </c>
      <c r="V22" s="105"/>
      <c r="W22" s="120">
        <f t="shared" si="5"/>
        <v>0</v>
      </c>
      <c r="X22" s="122">
        <v>1618900</v>
      </c>
      <c r="Y22" s="113">
        <v>-800000</v>
      </c>
      <c r="Z22" s="122">
        <f t="shared" si="4"/>
        <v>-800000.45</v>
      </c>
      <c r="AA22" s="122">
        <v>1598900</v>
      </c>
      <c r="AB22" s="113">
        <v>0</v>
      </c>
      <c r="AC22" s="113">
        <v>0</v>
      </c>
      <c r="AD22" s="113">
        <v>0</v>
      </c>
      <c r="AE22" s="113">
        <v>0</v>
      </c>
      <c r="AF22" s="113">
        <v>0</v>
      </c>
      <c r="AG22" s="124" t="s">
        <v>145</v>
      </c>
      <c r="AH22" s="123"/>
    </row>
    <row r="23" spans="1:34" x14ac:dyDescent="0.3">
      <c r="A23" s="100" t="s">
        <v>146</v>
      </c>
      <c r="B23" s="100" t="s">
        <v>147</v>
      </c>
      <c r="C23" s="100" t="s">
        <v>148</v>
      </c>
      <c r="E23" s="100" t="s">
        <v>121</v>
      </c>
      <c r="F23" s="114">
        <v>-902458</v>
      </c>
      <c r="G23" s="128">
        <f t="shared" si="0"/>
        <v>-902458</v>
      </c>
      <c r="H23" s="115">
        <v>12531</v>
      </c>
      <c r="I23" s="104">
        <v>496110</v>
      </c>
      <c r="J23" s="115"/>
      <c r="K23" s="104"/>
      <c r="L23" s="115"/>
      <c r="M23" s="102"/>
      <c r="N23" s="115"/>
      <c r="O23" s="102"/>
      <c r="P23" s="115"/>
      <c r="Q23" s="104"/>
      <c r="R23" s="105"/>
      <c r="S23" s="106">
        <f t="shared" si="1"/>
        <v>508641</v>
      </c>
      <c r="T23" s="117">
        <f t="shared" si="2"/>
        <v>0</v>
      </c>
      <c r="U23" s="118">
        <f t="shared" si="3"/>
        <v>-393817</v>
      </c>
      <c r="V23" s="105"/>
      <c r="W23" s="120">
        <f t="shared" si="5"/>
        <v>0.56361736501864912</v>
      </c>
      <c r="X23" s="122">
        <v>640243</v>
      </c>
      <c r="Y23" s="111"/>
      <c r="Z23" s="122">
        <f t="shared" si="4"/>
        <v>-262215</v>
      </c>
      <c r="AA23" s="122">
        <v>0</v>
      </c>
      <c r="AB23" s="113">
        <v>150000</v>
      </c>
      <c r="AC23" s="113">
        <v>150000</v>
      </c>
      <c r="AD23" s="113">
        <v>150000</v>
      </c>
      <c r="AE23" s="113">
        <v>150000</v>
      </c>
      <c r="AF23" s="113">
        <v>150000</v>
      </c>
      <c r="AG23" s="129" t="s">
        <v>149</v>
      </c>
      <c r="AH23" s="123"/>
    </row>
    <row r="24" spans="1:34" x14ac:dyDescent="0.3">
      <c r="A24" s="100" t="s">
        <v>150</v>
      </c>
      <c r="B24" s="100" t="s">
        <v>151</v>
      </c>
      <c r="C24" s="100" t="s">
        <v>92</v>
      </c>
      <c r="E24" s="100" t="s">
        <v>76</v>
      </c>
      <c r="F24" s="114">
        <v>-219289</v>
      </c>
      <c r="G24" s="102">
        <f t="shared" si="0"/>
        <v>-219289</v>
      </c>
      <c r="H24" s="115"/>
      <c r="I24" s="104">
        <v>21149</v>
      </c>
      <c r="J24" s="115"/>
      <c r="K24" s="104"/>
      <c r="L24" s="115"/>
      <c r="M24" s="102"/>
      <c r="N24" s="115"/>
      <c r="O24" s="102"/>
      <c r="P24" s="115"/>
      <c r="Q24" s="104"/>
      <c r="R24" s="105"/>
      <c r="S24" s="106">
        <f t="shared" si="1"/>
        <v>21149</v>
      </c>
      <c r="T24" s="117">
        <f t="shared" si="2"/>
        <v>0</v>
      </c>
      <c r="U24" s="118">
        <f t="shared" si="3"/>
        <v>-198140</v>
      </c>
      <c r="V24" s="105"/>
      <c r="W24" s="120">
        <f t="shared" si="5"/>
        <v>9.6443506058215389E-2</v>
      </c>
      <c r="X24" s="122">
        <v>219289</v>
      </c>
      <c r="Y24" s="111"/>
      <c r="Z24" s="122">
        <f t="shared" si="4"/>
        <v>0</v>
      </c>
      <c r="AA24" s="122">
        <v>0</v>
      </c>
      <c r="AB24" s="113">
        <v>0</v>
      </c>
      <c r="AC24" s="113">
        <v>0</v>
      </c>
      <c r="AD24" s="113">
        <v>0</v>
      </c>
      <c r="AE24" s="113">
        <v>0</v>
      </c>
      <c r="AF24" s="113">
        <v>0</v>
      </c>
      <c r="AG24" s="123" t="s">
        <v>152</v>
      </c>
      <c r="AH24" s="123"/>
    </row>
    <row r="25" spans="1:34" x14ac:dyDescent="0.3">
      <c r="A25" s="100" t="s">
        <v>153</v>
      </c>
      <c r="B25" s="100" t="s">
        <v>154</v>
      </c>
      <c r="C25" s="100" t="s">
        <v>74</v>
      </c>
      <c r="E25" s="100" t="s">
        <v>76</v>
      </c>
      <c r="F25" s="114">
        <v>-405134</v>
      </c>
      <c r="G25" s="102">
        <f t="shared" si="0"/>
        <v>-405134</v>
      </c>
      <c r="H25" s="115">
        <v>55000</v>
      </c>
      <c r="I25" s="104">
        <v>122055</v>
      </c>
      <c r="J25" s="115"/>
      <c r="K25" s="104"/>
      <c r="L25" s="115"/>
      <c r="M25" s="102"/>
      <c r="N25" s="115"/>
      <c r="O25" s="102"/>
      <c r="P25" s="115"/>
      <c r="Q25" s="104"/>
      <c r="R25" s="105"/>
      <c r="S25" s="106">
        <f t="shared" si="1"/>
        <v>177055</v>
      </c>
      <c r="T25" s="117">
        <f t="shared" si="2"/>
        <v>0</v>
      </c>
      <c r="U25" s="118">
        <f t="shared" si="3"/>
        <v>-228079</v>
      </c>
      <c r="V25" s="105"/>
      <c r="W25" s="120">
        <f t="shared" si="5"/>
        <v>0.43702824250741734</v>
      </c>
      <c r="X25" s="122">
        <v>21149</v>
      </c>
      <c r="Y25" s="111"/>
      <c r="Z25" s="122">
        <f t="shared" si="4"/>
        <v>-383985</v>
      </c>
      <c r="AA25" s="122">
        <v>0</v>
      </c>
      <c r="AB25" s="113">
        <v>300000</v>
      </c>
      <c r="AC25" s="113">
        <v>300000</v>
      </c>
      <c r="AD25" s="113">
        <v>300000</v>
      </c>
      <c r="AE25" s="113">
        <v>300000</v>
      </c>
      <c r="AF25" s="113"/>
      <c r="AG25" s="123" t="s">
        <v>155</v>
      </c>
      <c r="AH25" s="123"/>
    </row>
    <row r="26" spans="1:34" x14ac:dyDescent="0.3">
      <c r="A26" s="100" t="s">
        <v>156</v>
      </c>
      <c r="B26" s="100" t="s">
        <v>157</v>
      </c>
      <c r="C26" s="100" t="s">
        <v>83</v>
      </c>
      <c r="E26" s="100" t="s">
        <v>76</v>
      </c>
      <c r="F26" s="114">
        <v>-45000</v>
      </c>
      <c r="G26" s="102">
        <f t="shared" si="0"/>
        <v>-45000</v>
      </c>
      <c r="H26" s="115"/>
      <c r="I26" s="104"/>
      <c r="J26" s="115"/>
      <c r="K26" s="104"/>
      <c r="L26" s="115"/>
      <c r="M26" s="102"/>
      <c r="N26" s="115"/>
      <c r="O26" s="102"/>
      <c r="P26" s="115"/>
      <c r="Q26" s="104"/>
      <c r="R26" s="105"/>
      <c r="S26" s="106">
        <f t="shared" si="1"/>
        <v>0</v>
      </c>
      <c r="T26" s="117">
        <f t="shared" si="2"/>
        <v>0</v>
      </c>
      <c r="U26" s="118">
        <f t="shared" si="3"/>
        <v>-45000</v>
      </c>
      <c r="V26" s="105"/>
      <c r="W26" s="120">
        <f t="shared" si="5"/>
        <v>0</v>
      </c>
      <c r="X26" s="122">
        <v>177055</v>
      </c>
      <c r="Y26" s="111"/>
      <c r="Z26" s="122">
        <f t="shared" si="4"/>
        <v>132055</v>
      </c>
      <c r="AA26" s="122">
        <v>0</v>
      </c>
      <c r="AB26" s="113">
        <v>0</v>
      </c>
      <c r="AC26" s="113">
        <v>0</v>
      </c>
      <c r="AD26" s="113">
        <v>0</v>
      </c>
      <c r="AE26" s="113">
        <v>0</v>
      </c>
      <c r="AF26" s="113">
        <v>0</v>
      </c>
      <c r="AG26" s="123" t="s">
        <v>152</v>
      </c>
      <c r="AH26" s="123"/>
    </row>
    <row r="27" spans="1:34" x14ac:dyDescent="0.3">
      <c r="A27" s="100" t="s">
        <v>158</v>
      </c>
      <c r="B27" s="100" t="s">
        <v>159</v>
      </c>
      <c r="C27" s="100" t="s">
        <v>83</v>
      </c>
      <c r="D27" s="100" t="s">
        <v>120</v>
      </c>
      <c r="E27" s="100" t="s">
        <v>121</v>
      </c>
      <c r="F27" s="114">
        <v>-136937</v>
      </c>
      <c r="G27" s="128">
        <f t="shared" si="0"/>
        <v>-136937</v>
      </c>
      <c r="H27" s="115"/>
      <c r="I27" s="104"/>
      <c r="J27" s="115"/>
      <c r="K27" s="104"/>
      <c r="L27" s="115"/>
      <c r="M27" s="102"/>
      <c r="N27" s="115"/>
      <c r="O27" s="102"/>
      <c r="P27" s="115"/>
      <c r="Q27" s="104"/>
      <c r="R27" s="105"/>
      <c r="S27" s="106">
        <f t="shared" si="1"/>
        <v>0</v>
      </c>
      <c r="T27" s="117">
        <f t="shared" si="2"/>
        <v>0</v>
      </c>
      <c r="U27" s="118">
        <f t="shared" si="3"/>
        <v>-136937</v>
      </c>
      <c r="V27" s="105"/>
      <c r="W27" s="120">
        <f t="shared" si="5"/>
        <v>0</v>
      </c>
      <c r="X27" s="122"/>
      <c r="Y27" s="111"/>
      <c r="Z27" s="122">
        <f t="shared" si="4"/>
        <v>-136937</v>
      </c>
      <c r="AA27" s="122">
        <v>0</v>
      </c>
      <c r="AB27" s="113">
        <v>136000</v>
      </c>
      <c r="AC27" s="113">
        <v>136000</v>
      </c>
      <c r="AD27" s="113">
        <v>136000</v>
      </c>
      <c r="AE27" s="113">
        <v>136000</v>
      </c>
      <c r="AF27" s="113">
        <v>136000</v>
      </c>
      <c r="AG27" s="124" t="s">
        <v>160</v>
      </c>
      <c r="AH27" s="123"/>
    </row>
    <row r="28" spans="1:34" x14ac:dyDescent="0.3">
      <c r="A28" s="100" t="s">
        <v>161</v>
      </c>
      <c r="B28" s="100" t="s">
        <v>162</v>
      </c>
      <c r="C28" s="100" t="s">
        <v>74</v>
      </c>
      <c r="D28" s="100" t="s">
        <v>75</v>
      </c>
      <c r="E28" s="100" t="s">
        <v>76</v>
      </c>
      <c r="F28" s="114">
        <v>-346768</v>
      </c>
      <c r="G28" s="102">
        <f t="shared" si="0"/>
        <v>-346768</v>
      </c>
      <c r="H28" s="115"/>
      <c r="I28" s="104"/>
      <c r="J28" s="115"/>
      <c r="K28" s="104"/>
      <c r="L28" s="115"/>
      <c r="M28" s="102"/>
      <c r="N28" s="115"/>
      <c r="O28" s="102"/>
      <c r="P28" s="115"/>
      <c r="Q28" s="104"/>
      <c r="R28" s="105"/>
      <c r="S28" s="106">
        <f t="shared" si="1"/>
        <v>0</v>
      </c>
      <c r="T28" s="117">
        <f t="shared" si="2"/>
        <v>0</v>
      </c>
      <c r="U28" s="118">
        <f t="shared" si="3"/>
        <v>-346768</v>
      </c>
      <c r="V28" s="105"/>
      <c r="W28" s="120">
        <f t="shared" si="5"/>
        <v>0</v>
      </c>
      <c r="X28" s="122"/>
      <c r="Y28" s="111"/>
      <c r="Z28" s="122">
        <f t="shared" si="4"/>
        <v>-346768</v>
      </c>
      <c r="AA28" s="122">
        <v>0</v>
      </c>
      <c r="AB28" s="113">
        <v>300000</v>
      </c>
      <c r="AC28" s="113">
        <v>300000</v>
      </c>
      <c r="AD28" s="113">
        <v>300000</v>
      </c>
      <c r="AE28" s="113">
        <v>300000</v>
      </c>
      <c r="AF28" s="113"/>
      <c r="AG28" s="123" t="s">
        <v>163</v>
      </c>
      <c r="AH28" s="123"/>
    </row>
    <row r="29" spans="1:34" x14ac:dyDescent="0.3">
      <c r="A29" s="100" t="s">
        <v>164</v>
      </c>
      <c r="B29" s="100" t="s">
        <v>165</v>
      </c>
      <c r="C29" s="100" t="s">
        <v>92</v>
      </c>
      <c r="D29" s="100" t="s">
        <v>116</v>
      </c>
      <c r="E29" s="100" t="s">
        <v>137</v>
      </c>
      <c r="F29" s="114">
        <v>-116000</v>
      </c>
      <c r="G29" s="102">
        <f t="shared" si="0"/>
        <v>-116000</v>
      </c>
      <c r="H29" s="115"/>
      <c r="I29" s="104"/>
      <c r="J29" s="115"/>
      <c r="K29" s="104"/>
      <c r="L29" s="115"/>
      <c r="M29" s="102"/>
      <c r="N29" s="115"/>
      <c r="O29" s="102"/>
      <c r="P29" s="115"/>
      <c r="Q29" s="104"/>
      <c r="R29" s="105"/>
      <c r="S29" s="106">
        <f t="shared" si="1"/>
        <v>0</v>
      </c>
      <c r="T29" s="117">
        <f t="shared" si="2"/>
        <v>0</v>
      </c>
      <c r="U29" s="118">
        <f t="shared" si="3"/>
        <v>-116000</v>
      </c>
      <c r="V29" s="105"/>
      <c r="W29" s="120">
        <f t="shared" si="5"/>
        <v>0</v>
      </c>
      <c r="X29" s="122">
        <v>116000</v>
      </c>
      <c r="Y29" s="111"/>
      <c r="Z29" s="122">
        <f t="shared" si="4"/>
        <v>0</v>
      </c>
      <c r="AA29" s="122">
        <v>0</v>
      </c>
      <c r="AB29" s="113">
        <v>0</v>
      </c>
      <c r="AC29" s="113">
        <v>0</v>
      </c>
      <c r="AD29" s="113">
        <v>0</v>
      </c>
      <c r="AE29" s="113">
        <v>0</v>
      </c>
      <c r="AF29" s="113">
        <v>0</v>
      </c>
      <c r="AG29" s="124" t="s">
        <v>166</v>
      </c>
      <c r="AH29" s="123"/>
    </row>
    <row r="30" spans="1:34" x14ac:dyDescent="0.3">
      <c r="A30" s="100" t="s">
        <v>167</v>
      </c>
      <c r="B30" s="100" t="s">
        <v>168</v>
      </c>
      <c r="C30" s="100" t="s">
        <v>74</v>
      </c>
      <c r="D30" s="100" t="s">
        <v>101</v>
      </c>
      <c r="E30" s="100" t="s">
        <v>102</v>
      </c>
      <c r="F30" s="114">
        <v>-15834</v>
      </c>
      <c r="G30" s="102">
        <f t="shared" si="0"/>
        <v>-15834</v>
      </c>
      <c r="H30" s="115"/>
      <c r="I30" s="104"/>
      <c r="J30" s="115"/>
      <c r="K30" s="104"/>
      <c r="L30" s="115"/>
      <c r="M30" s="102"/>
      <c r="N30" s="115"/>
      <c r="O30" s="102"/>
      <c r="P30" s="115"/>
      <c r="Q30" s="104"/>
      <c r="R30" s="105"/>
      <c r="S30" s="106">
        <f t="shared" si="1"/>
        <v>0</v>
      </c>
      <c r="T30" s="117">
        <f t="shared" si="2"/>
        <v>0</v>
      </c>
      <c r="U30" s="118">
        <f t="shared" si="3"/>
        <v>-15834</v>
      </c>
      <c r="V30" s="105"/>
      <c r="W30" s="120">
        <f t="shared" si="5"/>
        <v>0</v>
      </c>
      <c r="X30" s="122">
        <v>15834</v>
      </c>
      <c r="Y30" s="111"/>
      <c r="Z30" s="122">
        <f t="shared" si="4"/>
        <v>0</v>
      </c>
      <c r="AA30" s="122">
        <v>0</v>
      </c>
      <c r="AB30" s="113">
        <v>0</v>
      </c>
      <c r="AC30" s="113">
        <v>0</v>
      </c>
      <c r="AD30" s="113">
        <v>0</v>
      </c>
      <c r="AE30" s="113">
        <v>0</v>
      </c>
      <c r="AF30" s="113">
        <v>0</v>
      </c>
      <c r="AG30" s="123" t="s">
        <v>169</v>
      </c>
      <c r="AH30" s="123"/>
    </row>
    <row r="31" spans="1:34" x14ac:dyDescent="0.3">
      <c r="A31" s="100" t="s">
        <v>170</v>
      </c>
      <c r="B31" s="100" t="s">
        <v>171</v>
      </c>
      <c r="C31" s="100" t="s">
        <v>74</v>
      </c>
      <c r="D31" s="100" t="s">
        <v>101</v>
      </c>
      <c r="E31" s="100" t="s">
        <v>102</v>
      </c>
      <c r="F31" s="114">
        <v>-5736</v>
      </c>
      <c r="G31" s="102">
        <f t="shared" si="0"/>
        <v>-5736</v>
      </c>
      <c r="H31" s="115"/>
      <c r="I31" s="104"/>
      <c r="J31" s="115"/>
      <c r="K31" s="104"/>
      <c r="L31" s="115"/>
      <c r="M31" s="102"/>
      <c r="N31" s="115"/>
      <c r="O31" s="102"/>
      <c r="P31" s="115"/>
      <c r="Q31" s="104"/>
      <c r="R31" s="105"/>
      <c r="S31" s="106">
        <f t="shared" si="1"/>
        <v>0</v>
      </c>
      <c r="T31" s="117">
        <f t="shared" si="2"/>
        <v>0</v>
      </c>
      <c r="U31" s="118">
        <f t="shared" si="3"/>
        <v>-5736</v>
      </c>
      <c r="V31" s="105"/>
      <c r="W31" s="120">
        <f t="shared" si="5"/>
        <v>0</v>
      </c>
      <c r="X31" s="122"/>
      <c r="Y31" s="111"/>
      <c r="Z31" s="122">
        <f t="shared" si="4"/>
        <v>-5736</v>
      </c>
      <c r="AA31" s="122">
        <v>0</v>
      </c>
      <c r="AB31" s="113">
        <v>0</v>
      </c>
      <c r="AC31" s="113">
        <v>0</v>
      </c>
      <c r="AD31" s="113">
        <v>0</v>
      </c>
      <c r="AE31" s="113">
        <v>0</v>
      </c>
      <c r="AF31" s="113">
        <v>0</v>
      </c>
      <c r="AG31" s="123" t="s">
        <v>172</v>
      </c>
      <c r="AH31" s="123"/>
    </row>
    <row r="32" spans="1:34" x14ac:dyDescent="0.3">
      <c r="A32" s="100" t="s">
        <v>173</v>
      </c>
      <c r="B32" s="100" t="s">
        <v>174</v>
      </c>
      <c r="C32" s="100" t="s">
        <v>92</v>
      </c>
      <c r="D32" s="100" t="s">
        <v>116</v>
      </c>
      <c r="E32" s="100" t="s">
        <v>76</v>
      </c>
      <c r="F32" s="114">
        <v>-20000</v>
      </c>
      <c r="G32" s="102">
        <f t="shared" si="0"/>
        <v>-20000</v>
      </c>
      <c r="H32" s="115"/>
      <c r="I32" s="104"/>
      <c r="J32" s="115"/>
      <c r="K32" s="104"/>
      <c r="L32" s="115"/>
      <c r="M32" s="102"/>
      <c r="N32" s="115"/>
      <c r="O32" s="102"/>
      <c r="P32" s="115"/>
      <c r="Q32" s="104"/>
      <c r="R32" s="105"/>
      <c r="S32" s="106">
        <f t="shared" si="1"/>
        <v>0</v>
      </c>
      <c r="T32" s="117">
        <f t="shared" si="2"/>
        <v>0</v>
      </c>
      <c r="U32" s="118">
        <f t="shared" si="3"/>
        <v>-20000</v>
      </c>
      <c r="V32" s="105"/>
      <c r="W32" s="120">
        <f t="shared" si="5"/>
        <v>0</v>
      </c>
      <c r="X32" s="122"/>
      <c r="Y32" s="111"/>
      <c r="Z32" s="122">
        <f t="shared" si="4"/>
        <v>-20000</v>
      </c>
      <c r="AA32" s="122">
        <v>0</v>
      </c>
      <c r="AB32" s="113">
        <v>0</v>
      </c>
      <c r="AC32" s="113">
        <v>0</v>
      </c>
      <c r="AD32" s="113">
        <v>0</v>
      </c>
      <c r="AE32" s="113">
        <v>0</v>
      </c>
      <c r="AF32" s="113">
        <v>0</v>
      </c>
      <c r="AG32" s="123" t="s">
        <v>175</v>
      </c>
      <c r="AH32" s="123"/>
    </row>
    <row r="33" spans="1:45" x14ac:dyDescent="0.3">
      <c r="A33" s="100" t="s">
        <v>176</v>
      </c>
      <c r="B33" s="100" t="s">
        <v>177</v>
      </c>
      <c r="C33" s="100" t="s">
        <v>92</v>
      </c>
      <c r="D33" s="100" t="s">
        <v>116</v>
      </c>
      <c r="E33" s="100" t="s">
        <v>76</v>
      </c>
      <c r="F33" s="114">
        <v>-32895</v>
      </c>
      <c r="G33" s="102">
        <f t="shared" si="0"/>
        <v>-32895</v>
      </c>
      <c r="H33" s="115"/>
      <c r="I33" s="104"/>
      <c r="J33" s="115"/>
      <c r="K33" s="116"/>
      <c r="L33" s="127"/>
      <c r="M33" s="102"/>
      <c r="N33" s="115"/>
      <c r="O33" s="102"/>
      <c r="P33" s="115"/>
      <c r="Q33" s="104"/>
      <c r="R33" s="105"/>
      <c r="S33" s="106">
        <f t="shared" si="1"/>
        <v>0</v>
      </c>
      <c r="T33" s="117">
        <f t="shared" si="2"/>
        <v>0</v>
      </c>
      <c r="U33" s="118">
        <f t="shared" si="3"/>
        <v>-32895</v>
      </c>
      <c r="V33" s="105"/>
      <c r="W33" s="120">
        <f t="shared" si="5"/>
        <v>0</v>
      </c>
      <c r="X33" s="122"/>
      <c r="Y33" s="111"/>
      <c r="Z33" s="122">
        <f t="shared" si="4"/>
        <v>-32895</v>
      </c>
      <c r="AA33" s="122">
        <v>0</v>
      </c>
      <c r="AB33" s="113">
        <v>0</v>
      </c>
      <c r="AC33" s="113">
        <v>0</v>
      </c>
      <c r="AD33" s="113">
        <v>0</v>
      </c>
      <c r="AE33" s="113">
        <v>0</v>
      </c>
      <c r="AF33" s="113">
        <v>0</v>
      </c>
      <c r="AG33" s="123" t="s">
        <v>178</v>
      </c>
      <c r="AH33" s="123"/>
    </row>
    <row r="34" spans="1:45" x14ac:dyDescent="0.3">
      <c r="A34" s="100" t="s">
        <v>179</v>
      </c>
      <c r="B34" s="100" t="s">
        <v>180</v>
      </c>
      <c r="C34" s="100" t="s">
        <v>181</v>
      </c>
      <c r="D34" s="100" t="s">
        <v>182</v>
      </c>
      <c r="E34" s="100" t="s">
        <v>76</v>
      </c>
      <c r="F34" s="114">
        <v>-9850</v>
      </c>
      <c r="G34" s="102">
        <f t="shared" si="0"/>
        <v>-9850</v>
      </c>
      <c r="H34" s="115"/>
      <c r="I34" s="104"/>
      <c r="J34" s="115"/>
      <c r="K34" s="104"/>
      <c r="L34" s="115"/>
      <c r="M34" s="102"/>
      <c r="N34" s="115"/>
      <c r="O34" s="102"/>
      <c r="P34" s="115"/>
      <c r="Q34" s="104"/>
      <c r="R34" s="105"/>
      <c r="S34" s="106">
        <f t="shared" si="1"/>
        <v>0</v>
      </c>
      <c r="T34" s="117">
        <f t="shared" si="2"/>
        <v>0</v>
      </c>
      <c r="U34" s="118">
        <f t="shared" si="3"/>
        <v>-9850</v>
      </c>
      <c r="V34" s="105"/>
      <c r="W34" s="120">
        <f t="shared" si="5"/>
        <v>0</v>
      </c>
      <c r="X34" s="122"/>
      <c r="Y34" s="111"/>
      <c r="Z34" s="122">
        <f t="shared" si="4"/>
        <v>-9850</v>
      </c>
      <c r="AA34" s="122">
        <v>0</v>
      </c>
      <c r="AB34" s="113">
        <v>0</v>
      </c>
      <c r="AC34" s="113">
        <v>0</v>
      </c>
      <c r="AD34" s="113">
        <v>0</v>
      </c>
      <c r="AE34" s="113">
        <v>0</v>
      </c>
      <c r="AF34" s="113">
        <v>0</v>
      </c>
      <c r="AG34" s="123" t="s">
        <v>183</v>
      </c>
      <c r="AH34" s="123"/>
    </row>
    <row r="35" spans="1:45" x14ac:dyDescent="0.3">
      <c r="A35" s="100" t="s">
        <v>184</v>
      </c>
      <c r="B35" s="100" t="s">
        <v>185</v>
      </c>
      <c r="C35" s="100" t="s">
        <v>181</v>
      </c>
      <c r="D35" s="100" t="s">
        <v>182</v>
      </c>
      <c r="E35" s="100" t="s">
        <v>76</v>
      </c>
      <c r="F35" s="114">
        <v>-50386</v>
      </c>
      <c r="G35" s="102">
        <f t="shared" si="0"/>
        <v>-50386</v>
      </c>
      <c r="H35" s="115"/>
      <c r="I35" s="104"/>
      <c r="J35" s="115"/>
      <c r="K35" s="104"/>
      <c r="L35" s="115"/>
      <c r="M35" s="102"/>
      <c r="N35" s="115"/>
      <c r="O35" s="102"/>
      <c r="P35" s="115"/>
      <c r="Q35" s="104"/>
      <c r="R35" s="105"/>
      <c r="S35" s="106">
        <f t="shared" ref="S35:S51" si="6">SUM(H35:L35)</f>
        <v>0</v>
      </c>
      <c r="T35" s="117">
        <f t="shared" ref="T35:T51" si="7">SUM(M35:Q35)</f>
        <v>0</v>
      </c>
      <c r="U35" s="118">
        <f t="shared" si="3"/>
        <v>-50386</v>
      </c>
      <c r="V35" s="105"/>
      <c r="W35" s="120">
        <f t="shared" si="5"/>
        <v>0</v>
      </c>
      <c r="X35" s="122"/>
      <c r="Y35" s="111"/>
      <c r="Z35" s="122">
        <f t="shared" si="4"/>
        <v>-50386</v>
      </c>
      <c r="AA35" s="122">
        <v>0</v>
      </c>
      <c r="AB35" s="113">
        <v>0</v>
      </c>
      <c r="AC35" s="113">
        <v>0</v>
      </c>
      <c r="AD35" s="113">
        <v>0</v>
      </c>
      <c r="AE35" s="113">
        <v>0</v>
      </c>
      <c r="AF35" s="113">
        <v>0</v>
      </c>
      <c r="AG35" s="123" t="s">
        <v>186</v>
      </c>
      <c r="AH35" s="123"/>
    </row>
    <row r="36" spans="1:45" x14ac:dyDescent="0.3">
      <c r="A36" s="100" t="s">
        <v>187</v>
      </c>
      <c r="B36" s="100" t="s">
        <v>188</v>
      </c>
      <c r="C36" s="100" t="s">
        <v>83</v>
      </c>
      <c r="D36" s="100" t="s">
        <v>84</v>
      </c>
      <c r="E36" s="100" t="s">
        <v>85</v>
      </c>
      <c r="F36" s="114">
        <v>-45000</v>
      </c>
      <c r="G36" s="102">
        <f t="shared" si="0"/>
        <v>-45000</v>
      </c>
      <c r="H36" s="115"/>
      <c r="I36" s="104">
        <v>37873</v>
      </c>
      <c r="J36" s="115"/>
      <c r="K36" s="104"/>
      <c r="L36" s="115"/>
      <c r="M36" s="102"/>
      <c r="N36" s="115"/>
      <c r="O36" s="102"/>
      <c r="P36" s="115"/>
      <c r="Q36" s="104"/>
      <c r="R36" s="105"/>
      <c r="S36" s="106">
        <f t="shared" si="6"/>
        <v>37873</v>
      </c>
      <c r="T36" s="117">
        <f t="shared" si="7"/>
        <v>0</v>
      </c>
      <c r="U36" s="118">
        <f t="shared" si="3"/>
        <v>-7127</v>
      </c>
      <c r="V36" s="105"/>
      <c r="W36" s="120">
        <f t="shared" si="5"/>
        <v>0.84162222222222227</v>
      </c>
      <c r="X36" s="122">
        <v>37873</v>
      </c>
      <c r="Y36" s="111"/>
      <c r="Z36" s="122">
        <f t="shared" si="4"/>
        <v>-7127</v>
      </c>
      <c r="AA36" s="122">
        <v>0</v>
      </c>
      <c r="AB36" s="113">
        <v>0</v>
      </c>
      <c r="AC36" s="113">
        <v>0</v>
      </c>
      <c r="AD36" s="113">
        <v>0</v>
      </c>
      <c r="AE36" s="113">
        <v>0</v>
      </c>
      <c r="AF36" s="113">
        <v>0</v>
      </c>
      <c r="AG36" s="167" t="s">
        <v>189</v>
      </c>
      <c r="AH36" s="168"/>
      <c r="AI36" s="168"/>
      <c r="AJ36" s="168"/>
      <c r="AK36" s="168"/>
      <c r="AL36" s="168"/>
      <c r="AM36" s="168"/>
      <c r="AN36" s="168"/>
      <c r="AO36" s="168"/>
      <c r="AP36" s="168"/>
      <c r="AQ36" s="168"/>
      <c r="AR36" s="168"/>
    </row>
    <row r="37" spans="1:45" x14ac:dyDescent="0.3">
      <c r="A37" s="100" t="s">
        <v>190</v>
      </c>
      <c r="B37" s="100" t="s">
        <v>191</v>
      </c>
      <c r="C37" s="100" t="s">
        <v>83</v>
      </c>
      <c r="D37" s="100" t="s">
        <v>84</v>
      </c>
      <c r="E37" s="100" t="s">
        <v>85</v>
      </c>
      <c r="F37" s="114">
        <v>-916000</v>
      </c>
      <c r="G37" s="125">
        <f t="shared" si="0"/>
        <v>-916000</v>
      </c>
      <c r="H37" s="115"/>
      <c r="I37" s="104"/>
      <c r="J37" s="115"/>
      <c r="K37" s="104"/>
      <c r="L37" s="115"/>
      <c r="M37" s="102"/>
      <c r="N37" s="115"/>
      <c r="O37" s="102"/>
      <c r="P37" s="115"/>
      <c r="Q37" s="104"/>
      <c r="R37" s="105"/>
      <c r="S37" s="106">
        <f t="shared" si="6"/>
        <v>0</v>
      </c>
      <c r="T37" s="117">
        <f t="shared" si="7"/>
        <v>0</v>
      </c>
      <c r="U37" s="118">
        <f t="shared" si="3"/>
        <v>-916000</v>
      </c>
      <c r="V37" s="105"/>
      <c r="W37" s="120">
        <f t="shared" si="5"/>
        <v>0</v>
      </c>
      <c r="X37" s="122">
        <v>500000</v>
      </c>
      <c r="Y37" s="111"/>
      <c r="Z37" s="122">
        <f t="shared" si="4"/>
        <v>-416000</v>
      </c>
      <c r="AA37" s="122">
        <v>500000</v>
      </c>
      <c r="AB37" s="113">
        <v>300000</v>
      </c>
      <c r="AC37" s="113">
        <v>300000</v>
      </c>
      <c r="AD37" s="113">
        <v>300000</v>
      </c>
      <c r="AE37" s="113">
        <v>300000</v>
      </c>
      <c r="AF37" s="126">
        <v>300000</v>
      </c>
      <c r="AG37" s="167" t="s">
        <v>192</v>
      </c>
      <c r="AH37" s="168"/>
      <c r="AI37" s="168"/>
      <c r="AJ37" s="168"/>
      <c r="AK37" s="168"/>
      <c r="AL37" s="168"/>
      <c r="AM37" s="168"/>
      <c r="AN37" s="168"/>
      <c r="AO37" s="168"/>
      <c r="AP37" s="168"/>
      <c r="AQ37" s="168"/>
      <c r="AR37" s="168"/>
    </row>
    <row r="38" spans="1:45" x14ac:dyDescent="0.3">
      <c r="A38" s="100" t="s">
        <v>193</v>
      </c>
      <c r="B38" s="100" t="s">
        <v>194</v>
      </c>
      <c r="C38" s="100" t="s">
        <v>83</v>
      </c>
      <c r="D38" s="100" t="s">
        <v>120</v>
      </c>
      <c r="E38" s="100" t="s">
        <v>121</v>
      </c>
      <c r="F38" s="114">
        <v>-115000</v>
      </c>
      <c r="G38" s="102">
        <f t="shared" si="0"/>
        <v>-115000</v>
      </c>
      <c r="H38" s="115"/>
      <c r="I38" s="104"/>
      <c r="J38" s="115"/>
      <c r="K38" s="104"/>
      <c r="L38" s="115"/>
      <c r="M38" s="102"/>
      <c r="N38" s="115"/>
      <c r="O38" s="102"/>
      <c r="P38" s="115"/>
      <c r="Q38" s="104"/>
      <c r="R38" s="105"/>
      <c r="S38" s="106">
        <f t="shared" si="6"/>
        <v>0</v>
      </c>
      <c r="T38" s="117">
        <f t="shared" si="7"/>
        <v>0</v>
      </c>
      <c r="U38" s="118">
        <f t="shared" si="3"/>
        <v>-115000</v>
      </c>
      <c r="V38" s="105"/>
      <c r="W38" s="120">
        <f t="shared" si="5"/>
        <v>0</v>
      </c>
      <c r="X38" s="122"/>
      <c r="Y38" s="111"/>
      <c r="Z38" s="122">
        <f t="shared" si="4"/>
        <v>-115000</v>
      </c>
      <c r="AA38" s="122">
        <v>0</v>
      </c>
      <c r="AB38" s="113">
        <v>115000</v>
      </c>
      <c r="AC38" s="113">
        <v>115000</v>
      </c>
      <c r="AD38" s="113">
        <v>115000</v>
      </c>
      <c r="AE38" s="113">
        <v>115000</v>
      </c>
      <c r="AF38" s="113">
        <v>115000</v>
      </c>
      <c r="AG38" s="167" t="s">
        <v>195</v>
      </c>
      <c r="AH38" s="168"/>
      <c r="AI38" s="168"/>
      <c r="AJ38" s="168"/>
      <c r="AK38" s="168"/>
      <c r="AL38" s="168"/>
      <c r="AM38" s="168"/>
      <c r="AN38" s="168"/>
      <c r="AO38" s="168"/>
      <c r="AP38" s="168"/>
      <c r="AQ38" s="168"/>
      <c r="AR38" s="168"/>
    </row>
    <row r="39" spans="1:45" x14ac:dyDescent="0.3">
      <c r="A39" s="100" t="s">
        <v>196</v>
      </c>
      <c r="B39" s="100" t="s">
        <v>197</v>
      </c>
      <c r="C39" s="100" t="s">
        <v>83</v>
      </c>
      <c r="D39" s="100" t="s">
        <v>84</v>
      </c>
      <c r="E39" s="100" t="s">
        <v>85</v>
      </c>
      <c r="F39" s="114">
        <v>-58572</v>
      </c>
      <c r="G39" s="102">
        <f t="shared" si="0"/>
        <v>-58572</v>
      </c>
      <c r="H39" s="115"/>
      <c r="I39" s="104"/>
      <c r="J39" s="115"/>
      <c r="K39" s="104"/>
      <c r="L39" s="115"/>
      <c r="M39" s="102"/>
      <c r="N39" s="115"/>
      <c r="O39" s="102"/>
      <c r="P39" s="127"/>
      <c r="Q39" s="116"/>
      <c r="R39" s="105"/>
      <c r="S39" s="106">
        <f t="shared" si="6"/>
        <v>0</v>
      </c>
      <c r="T39" s="117">
        <f t="shared" si="7"/>
        <v>0</v>
      </c>
      <c r="U39" s="118">
        <f t="shared" si="3"/>
        <v>-58572</v>
      </c>
      <c r="V39" s="105"/>
      <c r="W39" s="120">
        <v>0</v>
      </c>
      <c r="X39" s="122"/>
      <c r="Y39" s="111"/>
      <c r="Z39" s="122">
        <f t="shared" si="4"/>
        <v>-58572</v>
      </c>
      <c r="AA39" s="122">
        <v>0</v>
      </c>
      <c r="AB39" s="113">
        <v>60000</v>
      </c>
      <c r="AC39" s="113">
        <v>60000</v>
      </c>
      <c r="AD39" s="113">
        <v>60000</v>
      </c>
      <c r="AE39" s="113">
        <v>60000</v>
      </c>
      <c r="AF39" s="113">
        <v>60000</v>
      </c>
      <c r="AG39" s="124" t="s">
        <v>198</v>
      </c>
      <c r="AH39" s="123"/>
    </row>
    <row r="40" spans="1:45" x14ac:dyDescent="0.3">
      <c r="A40" s="100" t="s">
        <v>199</v>
      </c>
      <c r="B40" s="100" t="s">
        <v>200</v>
      </c>
      <c r="C40" s="100" t="s">
        <v>83</v>
      </c>
      <c r="D40" s="100" t="s">
        <v>84</v>
      </c>
      <c r="E40" s="100" t="s">
        <v>85</v>
      </c>
      <c r="F40" s="114">
        <v>-35845</v>
      </c>
      <c r="G40" s="102">
        <f t="shared" si="0"/>
        <v>-35845</v>
      </c>
      <c r="H40" s="115"/>
      <c r="I40" s="104"/>
      <c r="J40" s="115"/>
      <c r="K40" s="104"/>
      <c r="L40" s="115"/>
      <c r="M40" s="102"/>
      <c r="N40" s="115"/>
      <c r="O40" s="102"/>
      <c r="P40" s="127"/>
      <c r="Q40" s="116"/>
      <c r="R40" s="105"/>
      <c r="S40" s="106">
        <f t="shared" si="6"/>
        <v>0</v>
      </c>
      <c r="T40" s="117">
        <f t="shared" si="7"/>
        <v>0</v>
      </c>
      <c r="U40" s="118">
        <f t="shared" si="3"/>
        <v>-35845</v>
      </c>
      <c r="V40" s="105"/>
      <c r="W40" s="120">
        <v>0</v>
      </c>
      <c r="X40" s="122"/>
      <c r="Y40" s="111"/>
      <c r="Z40" s="122">
        <f t="shared" si="4"/>
        <v>-35845</v>
      </c>
      <c r="AA40" s="122">
        <v>0</v>
      </c>
      <c r="AB40" s="113">
        <v>35000</v>
      </c>
      <c r="AC40" s="113">
        <v>35000</v>
      </c>
      <c r="AD40" s="113">
        <v>35000</v>
      </c>
      <c r="AE40" s="113">
        <v>35000</v>
      </c>
      <c r="AF40" s="113">
        <v>35000</v>
      </c>
      <c r="AG40" s="124" t="s">
        <v>198</v>
      </c>
      <c r="AH40" s="123"/>
    </row>
    <row r="41" spans="1:45" x14ac:dyDescent="0.3">
      <c r="A41" s="100" t="s">
        <v>201</v>
      </c>
      <c r="B41" s="100" t="s">
        <v>202</v>
      </c>
      <c r="C41" s="100" t="s">
        <v>83</v>
      </c>
      <c r="D41" s="100" t="s">
        <v>84</v>
      </c>
      <c r="E41" s="100" t="s">
        <v>85</v>
      </c>
      <c r="F41" s="114">
        <v>-338616</v>
      </c>
      <c r="G41" s="102">
        <f t="shared" si="0"/>
        <v>-338616</v>
      </c>
      <c r="H41" s="115"/>
      <c r="I41" s="104"/>
      <c r="J41" s="115"/>
      <c r="K41" s="104"/>
      <c r="L41" s="115"/>
      <c r="M41" s="102"/>
      <c r="N41" s="115"/>
      <c r="O41" s="102"/>
      <c r="P41" s="127"/>
      <c r="Q41" s="116"/>
      <c r="R41" s="105"/>
      <c r="S41" s="106">
        <f t="shared" si="6"/>
        <v>0</v>
      </c>
      <c r="T41" s="117">
        <f t="shared" si="7"/>
        <v>0</v>
      </c>
      <c r="U41" s="118">
        <f t="shared" si="3"/>
        <v>-338616</v>
      </c>
      <c r="V41" s="105"/>
      <c r="W41" s="120">
        <v>0</v>
      </c>
      <c r="X41" s="122">
        <v>338616</v>
      </c>
      <c r="Y41" s="111"/>
      <c r="Z41" s="122">
        <f t="shared" si="4"/>
        <v>0</v>
      </c>
      <c r="AA41" s="122">
        <v>338616</v>
      </c>
      <c r="AB41" s="113">
        <v>0</v>
      </c>
      <c r="AC41" s="113">
        <v>0</v>
      </c>
      <c r="AD41" s="113">
        <v>0</v>
      </c>
      <c r="AE41" s="113">
        <v>0</v>
      </c>
      <c r="AF41" s="113">
        <v>0</v>
      </c>
      <c r="AG41" s="167" t="s">
        <v>203</v>
      </c>
      <c r="AH41" s="168"/>
      <c r="AI41" s="168"/>
      <c r="AJ41" s="168"/>
      <c r="AK41" s="168"/>
      <c r="AL41" s="168"/>
      <c r="AM41" s="168"/>
      <c r="AN41" s="168"/>
      <c r="AO41" s="168"/>
      <c r="AP41" s="168"/>
      <c r="AQ41" s="168"/>
      <c r="AR41" s="168"/>
      <c r="AS41" s="168"/>
    </row>
    <row r="42" spans="1:45" x14ac:dyDescent="0.3">
      <c r="A42" s="100" t="s">
        <v>204</v>
      </c>
      <c r="B42" s="100" t="s">
        <v>205</v>
      </c>
      <c r="C42" s="100" t="s">
        <v>74</v>
      </c>
      <c r="D42" s="100" t="s">
        <v>101</v>
      </c>
      <c r="E42" s="100" t="s">
        <v>206</v>
      </c>
      <c r="F42" s="114">
        <v>-552389</v>
      </c>
      <c r="G42" s="102">
        <f t="shared" si="0"/>
        <v>-552389</v>
      </c>
      <c r="H42" s="115">
        <f>552389+31894</f>
        <v>584283</v>
      </c>
      <c r="I42" s="104"/>
      <c r="J42" s="115"/>
      <c r="K42" s="104"/>
      <c r="L42" s="115"/>
      <c r="M42" s="102">
        <v>-31894</v>
      </c>
      <c r="N42" s="115"/>
      <c r="O42" s="102"/>
      <c r="P42" s="127"/>
      <c r="Q42" s="116"/>
      <c r="R42" s="105"/>
      <c r="S42" s="106">
        <f t="shared" si="6"/>
        <v>584283</v>
      </c>
      <c r="T42" s="117">
        <f t="shared" si="7"/>
        <v>-31894</v>
      </c>
      <c r="U42" s="118">
        <f t="shared" si="3"/>
        <v>0</v>
      </c>
      <c r="V42" s="105"/>
      <c r="W42" s="120">
        <v>1</v>
      </c>
      <c r="X42" s="130">
        <v>584283</v>
      </c>
      <c r="Y42" s="131"/>
      <c r="Z42" s="122">
        <f t="shared" si="4"/>
        <v>31894</v>
      </c>
      <c r="AA42" s="122">
        <v>0</v>
      </c>
      <c r="AB42" s="113">
        <v>0</v>
      </c>
      <c r="AC42" s="113">
        <v>0</v>
      </c>
      <c r="AD42" s="113">
        <v>0</v>
      </c>
      <c r="AE42" s="113">
        <v>0</v>
      </c>
      <c r="AF42" s="113">
        <v>0</v>
      </c>
      <c r="AG42" s="169" t="s">
        <v>207</v>
      </c>
      <c r="AH42" s="170"/>
      <c r="AI42" s="170"/>
      <c r="AJ42" s="170"/>
      <c r="AK42" s="170"/>
      <c r="AL42" s="170"/>
      <c r="AM42" s="170"/>
      <c r="AN42" s="170"/>
      <c r="AO42" s="170"/>
      <c r="AP42" s="170"/>
    </row>
    <row r="43" spans="1:45" x14ac:dyDescent="0.3">
      <c r="A43" s="100" t="s">
        <v>208</v>
      </c>
      <c r="B43" s="100" t="s">
        <v>209</v>
      </c>
      <c r="C43" s="100" t="s">
        <v>74</v>
      </c>
      <c r="D43" s="100" t="s">
        <v>75</v>
      </c>
      <c r="E43" s="100" t="s">
        <v>76</v>
      </c>
      <c r="F43" s="114">
        <v>-212984</v>
      </c>
      <c r="G43" s="102">
        <f t="shared" si="0"/>
        <v>-212984</v>
      </c>
      <c r="H43" s="115">
        <v>131143</v>
      </c>
      <c r="I43" s="104"/>
      <c r="J43" s="115"/>
      <c r="K43" s="104"/>
      <c r="L43" s="115"/>
      <c r="M43" s="102"/>
      <c r="N43" s="115"/>
      <c r="O43" s="102"/>
      <c r="P43" s="127"/>
      <c r="Q43" s="116"/>
      <c r="R43" s="105"/>
      <c r="S43" s="106">
        <f t="shared" si="6"/>
        <v>131143</v>
      </c>
      <c r="T43" s="117">
        <f t="shared" si="7"/>
        <v>0</v>
      </c>
      <c r="U43" s="118">
        <f t="shared" si="3"/>
        <v>-81841</v>
      </c>
      <c r="V43" s="105"/>
      <c r="W43" s="120">
        <v>0</v>
      </c>
      <c r="X43" s="130">
        <v>131143</v>
      </c>
      <c r="Y43" s="131">
        <v>0</v>
      </c>
      <c r="Z43" s="122">
        <f t="shared" si="4"/>
        <v>-81841</v>
      </c>
      <c r="AA43" s="122">
        <v>0</v>
      </c>
      <c r="AB43" s="113">
        <v>80000</v>
      </c>
      <c r="AC43" s="113">
        <v>80000</v>
      </c>
      <c r="AD43" s="113">
        <v>80000</v>
      </c>
      <c r="AE43" s="113">
        <v>80000</v>
      </c>
      <c r="AF43" s="113">
        <v>80000</v>
      </c>
      <c r="AG43" s="123" t="s">
        <v>210</v>
      </c>
      <c r="AH43" s="123"/>
    </row>
    <row r="44" spans="1:45" x14ac:dyDescent="0.3">
      <c r="A44" s="100" t="s">
        <v>211</v>
      </c>
      <c r="B44" s="100" t="s">
        <v>212</v>
      </c>
      <c r="C44" s="100" t="s">
        <v>83</v>
      </c>
      <c r="D44" s="100" t="s">
        <v>84</v>
      </c>
      <c r="E44" s="100" t="s">
        <v>85</v>
      </c>
      <c r="F44" s="114">
        <v>-140127</v>
      </c>
      <c r="G44" s="102">
        <f t="shared" si="0"/>
        <v>-140127</v>
      </c>
      <c r="H44" s="115"/>
      <c r="I44" s="104"/>
      <c r="J44" s="115"/>
      <c r="K44" s="104"/>
      <c r="L44" s="115"/>
      <c r="M44" s="102"/>
      <c r="N44" s="115"/>
      <c r="O44" s="102"/>
      <c r="P44" s="127"/>
      <c r="Q44" s="116"/>
      <c r="R44" s="105"/>
      <c r="S44" s="106">
        <f t="shared" si="6"/>
        <v>0</v>
      </c>
      <c r="T44" s="117">
        <f t="shared" si="7"/>
        <v>0</v>
      </c>
      <c r="U44" s="118">
        <f t="shared" si="3"/>
        <v>-140127</v>
      </c>
      <c r="V44" s="105"/>
      <c r="W44" s="120">
        <v>0</v>
      </c>
      <c r="X44" s="130"/>
      <c r="Y44" s="131"/>
      <c r="Z44" s="122">
        <f t="shared" si="4"/>
        <v>-140127</v>
      </c>
      <c r="AA44" s="122">
        <v>0</v>
      </c>
      <c r="AB44" s="113">
        <v>140000</v>
      </c>
      <c r="AC44" s="113">
        <v>140000</v>
      </c>
      <c r="AD44" s="113">
        <v>140000</v>
      </c>
      <c r="AE44" s="113">
        <v>140000</v>
      </c>
      <c r="AF44" s="113">
        <v>140000</v>
      </c>
      <c r="AG44" s="171" t="s">
        <v>213</v>
      </c>
      <c r="AH44" s="168"/>
      <c r="AI44" s="168"/>
      <c r="AJ44" s="168"/>
      <c r="AK44" s="168"/>
      <c r="AL44" s="168"/>
      <c r="AM44" s="168"/>
      <c r="AN44" s="168"/>
      <c r="AO44" s="168"/>
      <c r="AP44" s="168"/>
      <c r="AQ44" s="168"/>
      <c r="AR44" s="168"/>
      <c r="AS44" s="168"/>
    </row>
    <row r="45" spans="1:45" x14ac:dyDescent="0.3">
      <c r="A45" s="100" t="s">
        <v>214</v>
      </c>
      <c r="B45" s="100" t="s">
        <v>215</v>
      </c>
      <c r="C45" s="100" t="s">
        <v>74</v>
      </c>
      <c r="D45" s="100" t="s">
        <v>75</v>
      </c>
      <c r="E45" s="100" t="s">
        <v>76</v>
      </c>
      <c r="F45" s="114">
        <v>-368909</v>
      </c>
      <c r="G45" s="102">
        <f t="shared" si="0"/>
        <v>-368909</v>
      </c>
      <c r="H45" s="115"/>
      <c r="I45" s="104"/>
      <c r="J45" s="115"/>
      <c r="K45" s="104"/>
      <c r="L45" s="115"/>
      <c r="M45" s="102"/>
      <c r="N45" s="115"/>
      <c r="O45" s="102"/>
      <c r="P45" s="127"/>
      <c r="Q45" s="116"/>
      <c r="R45" s="105" t="s">
        <v>216</v>
      </c>
      <c r="S45" s="106">
        <f t="shared" si="6"/>
        <v>0</v>
      </c>
      <c r="T45" s="117">
        <f t="shared" si="7"/>
        <v>0</v>
      </c>
      <c r="U45" s="118">
        <f t="shared" si="3"/>
        <v>-368909</v>
      </c>
      <c r="V45" s="105"/>
      <c r="W45" s="120">
        <v>0</v>
      </c>
      <c r="X45" s="130"/>
      <c r="Y45" s="131"/>
      <c r="Z45" s="122">
        <f t="shared" si="4"/>
        <v>-368909</v>
      </c>
      <c r="AA45" s="122">
        <v>0</v>
      </c>
      <c r="AB45" s="113">
        <v>370000</v>
      </c>
      <c r="AC45" s="113">
        <v>370000</v>
      </c>
      <c r="AD45" s="113">
        <v>370000</v>
      </c>
      <c r="AE45" s="113">
        <v>370000</v>
      </c>
      <c r="AF45" s="113"/>
      <c r="AG45" s="123" t="s">
        <v>217</v>
      </c>
      <c r="AH45" s="123"/>
    </row>
    <row r="46" spans="1:45" x14ac:dyDescent="0.3">
      <c r="A46" s="100" t="s">
        <v>218</v>
      </c>
      <c r="B46" s="100" t="s">
        <v>219</v>
      </c>
      <c r="C46" s="100" t="s">
        <v>83</v>
      </c>
      <c r="D46" s="100" t="s">
        <v>125</v>
      </c>
      <c r="E46" s="100" t="s">
        <v>121</v>
      </c>
      <c r="F46" s="114">
        <v>-10000</v>
      </c>
      <c r="G46" s="102">
        <f t="shared" si="0"/>
        <v>-10000</v>
      </c>
      <c r="H46" s="115"/>
      <c r="I46" s="104"/>
      <c r="J46" s="115"/>
      <c r="K46" s="104"/>
      <c r="L46" s="115"/>
      <c r="M46" s="102"/>
      <c r="N46" s="115"/>
      <c r="O46" s="102"/>
      <c r="P46" s="127"/>
      <c r="Q46" s="116"/>
      <c r="R46" s="105" t="s">
        <v>216</v>
      </c>
      <c r="S46" s="106">
        <f t="shared" si="6"/>
        <v>0</v>
      </c>
      <c r="T46" s="117">
        <f t="shared" si="7"/>
        <v>0</v>
      </c>
      <c r="U46" s="118">
        <f t="shared" si="3"/>
        <v>-10000</v>
      </c>
      <c r="V46" s="105"/>
      <c r="W46" s="120">
        <v>0</v>
      </c>
      <c r="X46" s="130"/>
      <c r="Y46" s="131"/>
      <c r="Z46" s="122">
        <f t="shared" si="4"/>
        <v>-10000</v>
      </c>
      <c r="AA46" s="122">
        <v>0</v>
      </c>
      <c r="AB46" s="113">
        <v>10000</v>
      </c>
      <c r="AC46" s="113">
        <v>10000</v>
      </c>
      <c r="AD46" s="113">
        <v>10000</v>
      </c>
      <c r="AE46" s="113">
        <v>10000</v>
      </c>
      <c r="AF46" s="113">
        <v>10000</v>
      </c>
      <c r="AG46" s="124" t="s">
        <v>220</v>
      </c>
      <c r="AH46" s="123"/>
    </row>
    <row r="47" spans="1:45" x14ac:dyDescent="0.3">
      <c r="A47" s="100" t="s">
        <v>221</v>
      </c>
      <c r="B47" s="100" t="s">
        <v>222</v>
      </c>
      <c r="C47" s="100" t="s">
        <v>83</v>
      </c>
      <c r="D47" s="100" t="s">
        <v>84</v>
      </c>
      <c r="E47" s="100" t="s">
        <v>85</v>
      </c>
      <c r="F47" s="114">
        <v>-13420</v>
      </c>
      <c r="G47" s="102">
        <f t="shared" si="0"/>
        <v>-13420</v>
      </c>
      <c r="H47" s="115"/>
      <c r="I47" s="104"/>
      <c r="J47" s="115"/>
      <c r="K47" s="104"/>
      <c r="L47" s="115"/>
      <c r="M47" s="102"/>
      <c r="N47" s="115"/>
      <c r="O47" s="102"/>
      <c r="P47" s="127"/>
      <c r="Q47" s="116"/>
      <c r="R47" s="105" t="s">
        <v>216</v>
      </c>
      <c r="S47" s="106">
        <f t="shared" si="6"/>
        <v>0</v>
      </c>
      <c r="T47" s="117">
        <f t="shared" si="7"/>
        <v>0</v>
      </c>
      <c r="U47" s="118">
        <f t="shared" si="3"/>
        <v>-13420</v>
      </c>
      <c r="V47" s="105"/>
      <c r="W47" s="120">
        <v>0</v>
      </c>
      <c r="X47" s="130"/>
      <c r="Y47" s="131"/>
      <c r="Z47" s="122">
        <f t="shared" si="4"/>
        <v>-13420</v>
      </c>
      <c r="AA47" s="122">
        <v>0</v>
      </c>
      <c r="AB47" s="113">
        <v>13420</v>
      </c>
      <c r="AC47" s="113">
        <v>13420</v>
      </c>
      <c r="AD47" s="113">
        <v>13420</v>
      </c>
      <c r="AE47" s="113">
        <v>13420</v>
      </c>
      <c r="AF47" s="113">
        <v>13420</v>
      </c>
      <c r="AG47" s="124" t="s">
        <v>223</v>
      </c>
      <c r="AH47" s="123"/>
    </row>
    <row r="48" spans="1:45" x14ac:dyDescent="0.3">
      <c r="A48" s="100" t="s">
        <v>224</v>
      </c>
      <c r="B48" s="100" t="s">
        <v>225</v>
      </c>
      <c r="C48" s="100" t="s">
        <v>74</v>
      </c>
      <c r="D48" s="100" t="s">
        <v>75</v>
      </c>
      <c r="E48" s="100" t="s">
        <v>76</v>
      </c>
      <c r="F48" s="114">
        <v>-150000</v>
      </c>
      <c r="G48" s="102">
        <f t="shared" si="0"/>
        <v>-150000</v>
      </c>
      <c r="H48" s="115"/>
      <c r="I48" s="104"/>
      <c r="J48" s="115"/>
      <c r="K48" s="104"/>
      <c r="L48" s="115"/>
      <c r="M48" s="102"/>
      <c r="N48" s="115"/>
      <c r="O48" s="102"/>
      <c r="P48" s="127"/>
      <c r="Q48" s="116"/>
      <c r="R48" s="105" t="s">
        <v>216</v>
      </c>
      <c r="S48" s="106">
        <f t="shared" si="6"/>
        <v>0</v>
      </c>
      <c r="T48" s="117">
        <f t="shared" si="7"/>
        <v>0</v>
      </c>
      <c r="U48" s="118">
        <f t="shared" si="3"/>
        <v>-150000</v>
      </c>
      <c r="V48" s="105"/>
      <c r="W48" s="120">
        <v>0</v>
      </c>
      <c r="X48" s="130"/>
      <c r="Y48" s="131"/>
      <c r="Z48" s="122">
        <f t="shared" si="4"/>
        <v>-150000</v>
      </c>
      <c r="AA48" s="122">
        <v>0</v>
      </c>
      <c r="AB48" s="113">
        <v>100000</v>
      </c>
      <c r="AC48" s="113">
        <v>100000</v>
      </c>
      <c r="AD48" s="113">
        <v>100000</v>
      </c>
      <c r="AE48" s="113">
        <v>100000</v>
      </c>
      <c r="AF48" s="113">
        <v>100000</v>
      </c>
      <c r="AG48" s="123" t="s">
        <v>226</v>
      </c>
      <c r="AH48" s="123"/>
    </row>
    <row r="49" spans="1:45" x14ac:dyDescent="0.3">
      <c r="A49" s="100" t="s">
        <v>227</v>
      </c>
      <c r="B49" s="100" t="s">
        <v>228</v>
      </c>
      <c r="C49" s="100" t="s">
        <v>74</v>
      </c>
      <c r="D49" s="100" t="s">
        <v>120</v>
      </c>
      <c r="E49" s="100" t="s">
        <v>121</v>
      </c>
      <c r="F49" s="114">
        <v>-3279280</v>
      </c>
      <c r="G49" s="102">
        <f t="shared" si="0"/>
        <v>-3279280</v>
      </c>
      <c r="H49" s="115"/>
      <c r="I49" s="104"/>
      <c r="J49" s="115"/>
      <c r="K49" s="104"/>
      <c r="L49" s="115"/>
      <c r="M49" s="102"/>
      <c r="N49" s="115"/>
      <c r="O49" s="102"/>
      <c r="P49" s="127"/>
      <c r="Q49" s="116"/>
      <c r="R49" s="105" t="s">
        <v>216</v>
      </c>
      <c r="S49" s="106">
        <f t="shared" si="6"/>
        <v>0</v>
      </c>
      <c r="T49" s="117">
        <f t="shared" si="7"/>
        <v>0</v>
      </c>
      <c r="U49" s="118">
        <f t="shared" si="3"/>
        <v>-3279280</v>
      </c>
      <c r="V49" s="105"/>
      <c r="W49" s="120">
        <v>0</v>
      </c>
      <c r="X49" s="130"/>
      <c r="Y49" s="131"/>
      <c r="Z49" s="122">
        <f t="shared" si="4"/>
        <v>-3279280</v>
      </c>
      <c r="AA49" s="122">
        <v>0</v>
      </c>
      <c r="AB49" s="113">
        <v>3300000</v>
      </c>
      <c r="AC49" s="113"/>
      <c r="AD49" s="113"/>
      <c r="AE49" s="113"/>
      <c r="AF49" s="113"/>
      <c r="AG49" s="124" t="s">
        <v>229</v>
      </c>
      <c r="AH49" s="123"/>
    </row>
    <row r="50" spans="1:45" x14ac:dyDescent="0.3">
      <c r="A50" s="100" t="s">
        <v>230</v>
      </c>
      <c r="B50" s="100" t="s">
        <v>231</v>
      </c>
      <c r="C50" s="100" t="s">
        <v>92</v>
      </c>
      <c r="D50" s="100" t="s">
        <v>136</v>
      </c>
      <c r="E50" s="100" t="s">
        <v>137</v>
      </c>
      <c r="F50" s="114">
        <v>-150000</v>
      </c>
      <c r="G50" s="102">
        <f t="shared" si="0"/>
        <v>-150000</v>
      </c>
      <c r="H50" s="115"/>
      <c r="I50" s="104"/>
      <c r="J50" s="115"/>
      <c r="K50" s="104"/>
      <c r="L50" s="115"/>
      <c r="M50" s="102"/>
      <c r="N50" s="115"/>
      <c r="O50" s="102"/>
      <c r="P50" s="127"/>
      <c r="Q50" s="116"/>
      <c r="R50" s="105" t="s">
        <v>216</v>
      </c>
      <c r="S50" s="106">
        <f t="shared" si="6"/>
        <v>0</v>
      </c>
      <c r="T50" s="117">
        <f t="shared" si="7"/>
        <v>0</v>
      </c>
      <c r="U50" s="118">
        <f t="shared" si="3"/>
        <v>-150000</v>
      </c>
      <c r="V50" s="105"/>
      <c r="W50" s="120">
        <v>0</v>
      </c>
      <c r="X50" s="130"/>
      <c r="Y50" s="131"/>
      <c r="Z50" s="122">
        <f t="shared" si="4"/>
        <v>-150000</v>
      </c>
      <c r="AA50" s="122">
        <v>0</v>
      </c>
      <c r="AB50" s="113">
        <v>150000</v>
      </c>
      <c r="AC50" s="113">
        <v>150000</v>
      </c>
      <c r="AD50" s="113">
        <v>150000</v>
      </c>
      <c r="AE50" s="113">
        <v>150000</v>
      </c>
      <c r="AF50" s="113">
        <v>150000</v>
      </c>
      <c r="AG50" s="123" t="s">
        <v>232</v>
      </c>
      <c r="AH50" s="123"/>
    </row>
    <row r="51" spans="1:45" ht="15" thickBot="1" x14ac:dyDescent="0.35">
      <c r="A51" s="100" t="s">
        <v>233</v>
      </c>
      <c r="B51" s="100" t="s">
        <v>234</v>
      </c>
      <c r="C51" s="100" t="s">
        <v>106</v>
      </c>
      <c r="E51" s="100" t="s">
        <v>76</v>
      </c>
      <c r="F51" s="114">
        <v>-722811</v>
      </c>
      <c r="G51" s="102">
        <f t="shared" si="0"/>
        <v>-722811</v>
      </c>
      <c r="H51" s="115"/>
      <c r="I51" s="104">
        <v>399887</v>
      </c>
      <c r="J51" s="115"/>
      <c r="K51" s="104"/>
      <c r="L51" s="115"/>
      <c r="M51" s="102"/>
      <c r="N51" s="115"/>
      <c r="O51" s="102"/>
      <c r="P51" s="115"/>
      <c r="Q51" s="104"/>
      <c r="R51" s="105"/>
      <c r="S51" s="106">
        <f t="shared" si="6"/>
        <v>399887</v>
      </c>
      <c r="T51" s="117">
        <f t="shared" si="7"/>
        <v>0</v>
      </c>
      <c r="U51" s="118">
        <f t="shared" si="3"/>
        <v>-322924</v>
      </c>
      <c r="V51" s="105"/>
      <c r="W51" s="120">
        <f>(100%-(U51/F51))</f>
        <v>0.55323867511700842</v>
      </c>
      <c r="X51" s="132">
        <v>399887</v>
      </c>
      <c r="Y51" s="131"/>
      <c r="Z51" s="133">
        <f t="shared" si="4"/>
        <v>-322924</v>
      </c>
      <c r="AA51" s="133">
        <v>322924</v>
      </c>
      <c r="AB51" s="113">
        <v>0</v>
      </c>
      <c r="AC51" s="113">
        <v>0</v>
      </c>
      <c r="AD51" s="113">
        <v>0</v>
      </c>
      <c r="AE51" s="113">
        <v>0</v>
      </c>
      <c r="AF51" s="113">
        <v>0</v>
      </c>
      <c r="AG51" s="172" t="s">
        <v>235</v>
      </c>
      <c r="AH51" s="173"/>
      <c r="AI51" s="173"/>
      <c r="AJ51" s="173"/>
      <c r="AK51" s="173"/>
      <c r="AL51" s="173"/>
      <c r="AM51" s="173"/>
      <c r="AN51" s="173"/>
      <c r="AO51" s="173"/>
      <c r="AP51" s="173"/>
      <c r="AQ51" s="173"/>
      <c r="AR51" s="173"/>
      <c r="AS51" s="173"/>
    </row>
    <row r="52" spans="1:45" ht="15" thickBot="1" x14ac:dyDescent="0.35">
      <c r="A52" s="134"/>
      <c r="B52" s="134"/>
      <c r="C52" s="134"/>
      <c r="D52" s="134"/>
      <c r="E52" s="134"/>
      <c r="F52" s="135">
        <f t="shared" ref="F52:U52" si="8">SUM(F3:F51)</f>
        <v>-15629159.18</v>
      </c>
      <c r="G52" s="136">
        <f t="shared" si="8"/>
        <v>-15629159.18</v>
      </c>
      <c r="H52" s="136">
        <f t="shared" si="8"/>
        <v>1363558</v>
      </c>
      <c r="I52" s="136">
        <f t="shared" si="8"/>
        <v>1077074</v>
      </c>
      <c r="J52" s="136">
        <f t="shared" si="8"/>
        <v>0</v>
      </c>
      <c r="K52" s="136">
        <f t="shared" si="8"/>
        <v>0</v>
      </c>
      <c r="L52" s="136">
        <f t="shared" si="8"/>
        <v>0</v>
      </c>
      <c r="M52" s="136">
        <f t="shared" si="8"/>
        <v>-31894</v>
      </c>
      <c r="N52" s="136">
        <f t="shared" si="8"/>
        <v>0</v>
      </c>
      <c r="O52" s="136">
        <f t="shared" si="8"/>
        <v>0</v>
      </c>
      <c r="P52" s="136">
        <f t="shared" si="8"/>
        <v>0</v>
      </c>
      <c r="Q52" s="136">
        <f t="shared" si="8"/>
        <v>0</v>
      </c>
      <c r="R52" s="136">
        <f t="shared" si="8"/>
        <v>0</v>
      </c>
      <c r="S52" s="136">
        <f t="shared" si="8"/>
        <v>2440632</v>
      </c>
      <c r="T52" s="136">
        <f t="shared" si="8"/>
        <v>-31894</v>
      </c>
      <c r="U52" s="136">
        <f t="shared" si="8"/>
        <v>-13120421.18</v>
      </c>
      <c r="V52" s="136"/>
      <c r="W52" s="137">
        <f>(100%-(U52/F52))</f>
        <v>0.16051650450974553</v>
      </c>
      <c r="X52" s="138">
        <f t="shared" ref="X52:Z52" si="9">SUM(X3:X51)</f>
        <v>6564476</v>
      </c>
      <c r="Y52" s="136">
        <f t="shared" si="9"/>
        <v>-800000</v>
      </c>
      <c r="Z52" s="138">
        <f t="shared" si="9"/>
        <v>-9864683.1799999997</v>
      </c>
      <c r="AA52" s="138">
        <f t="shared" ref="AA52:AF52" si="10">SUM(AA3:AA51)</f>
        <v>3665190</v>
      </c>
      <c r="AB52" s="138">
        <f t="shared" si="10"/>
        <v>7225423</v>
      </c>
      <c r="AC52" s="138">
        <f t="shared" si="10"/>
        <v>3925423</v>
      </c>
      <c r="AD52" s="138">
        <f t="shared" si="10"/>
        <v>3925423</v>
      </c>
      <c r="AE52" s="138">
        <f t="shared" si="10"/>
        <v>3925423</v>
      </c>
      <c r="AF52" s="138">
        <f t="shared" si="10"/>
        <v>2735423</v>
      </c>
      <c r="AG52" s="139"/>
      <c r="AH52" s="139"/>
    </row>
    <row r="53" spans="1:45" ht="15" thickTop="1" x14ac:dyDescent="0.3">
      <c r="F53" s="140"/>
      <c r="G53" s="140"/>
      <c r="H53" s="140"/>
      <c r="I53" s="140"/>
      <c r="J53" s="140"/>
      <c r="K53" s="140"/>
      <c r="L53" s="140"/>
      <c r="M53" s="140"/>
      <c r="N53" s="140"/>
      <c r="O53" s="140"/>
      <c r="P53" s="140"/>
      <c r="Q53" s="140"/>
      <c r="R53" s="141"/>
      <c r="S53" s="141"/>
      <c r="T53" s="141"/>
      <c r="U53" s="141"/>
      <c r="V53" s="141"/>
      <c r="W53" s="142"/>
      <c r="X53" s="143"/>
      <c r="Y53" s="143"/>
      <c r="Z53" s="144"/>
      <c r="AA53" s="145"/>
      <c r="AB53" s="145"/>
      <c r="AC53" s="145"/>
      <c r="AD53" s="145"/>
      <c r="AE53" s="145"/>
      <c r="AF53" s="145"/>
    </row>
  </sheetData>
  <mergeCells count="16">
    <mergeCell ref="AG41:AS41"/>
    <mergeCell ref="AG42:AP42"/>
    <mergeCell ref="AG44:AS44"/>
    <mergeCell ref="AG51:AS51"/>
    <mergeCell ref="AG6:AS6"/>
    <mergeCell ref="AG10:AP10"/>
    <mergeCell ref="AG15:AT15"/>
    <mergeCell ref="AG36:AR36"/>
    <mergeCell ref="AG37:AR37"/>
    <mergeCell ref="AG38:AR38"/>
    <mergeCell ref="AG3:AR3"/>
    <mergeCell ref="A1:D1"/>
    <mergeCell ref="H1:K1"/>
    <mergeCell ref="M1:P1"/>
    <mergeCell ref="X1:Y1"/>
    <mergeCell ref="AG2:AP2"/>
  </mergeCells>
  <pageMargins left="0.7" right="0.7" top="0.75" bottom="0.75" header="0.3" footer="0.3"/>
  <pageSetup paperSize="8" scale="71" fitToHeight="0"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K36" sqref="K36"/>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earmarked reserves 2013-14</vt:lpstr>
      <vt:lpstr>Sheet1</vt:lpstr>
      <vt:lpstr>'earmarked reserves 2013-14'!Print_Area</vt:lpstr>
    </vt:vector>
  </TitlesOfParts>
  <Company>Oxford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paul.swaffield</dc:creator>
  <cp:lastModifiedBy>Patricia.Jones</cp:lastModifiedBy>
  <cp:lastPrinted>2013-10-30T13:11:57Z</cp:lastPrinted>
  <dcterms:created xsi:type="dcterms:W3CDTF">2013-10-22T10:04:07Z</dcterms:created>
  <dcterms:modified xsi:type="dcterms:W3CDTF">2013-10-30T14:08:53Z</dcterms:modified>
</cp:coreProperties>
</file>